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respaldo ars\escritorio\Pag Web\documentos\Cuenta Publica\CUENTA PUBLICA 2019\excel's\"/>
    </mc:Choice>
  </mc:AlternateContent>
  <xr:revisionPtr revIDLastSave="0" documentId="8_{6E2ACB79-EB95-45FB-BECE-C55BE0268A1A}" xr6:coauthVersionLast="36" xr6:coauthVersionMax="36" xr10:uidLastSave="{00000000-0000-0000-0000-000000000000}"/>
  <bookViews>
    <workbookView xWindow="0" yWindow="0" windowWidth="17496" windowHeight="6552" firstSheet="2" activeTab="10" xr2:uid="{00000000-000D-0000-FFFF-FFFF00000000}"/>
  </bookViews>
  <sheets>
    <sheet name="EAI" sheetId="1" r:id="rId1"/>
    <sheet name="CLAS.ADMVA. (1)" sheetId="2" r:id="rId2"/>
    <sheet name="CLAS.ADMVA." sheetId="3" r:id="rId3"/>
    <sheet name="CTG" sheetId="4" r:id="rId4"/>
    <sheet name="COGC.C" sheetId="5" r:id="rId5"/>
    <sheet name="COG C.C.(2)" sheetId="6" r:id="rId6"/>
    <sheet name="COG C.C. (3)" sheetId="7" r:id="rId7"/>
    <sheet name="CFG" sheetId="8" r:id="rId8"/>
    <sheet name="FTE." sheetId="9" r:id="rId9"/>
    <sheet name="End Neto" sheetId="10" r:id="rId10"/>
    <sheet name="Int" sheetId="11" r:id="rId11"/>
  </sheets>
  <externalReferences>
    <externalReference r:id="rId12"/>
  </externalReferences>
  <definedNames>
    <definedName name="_xlnm.Print_Area" localSheetId="0">EAI!$A$1:$I$64</definedName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C28" i="11" l="1"/>
  <c r="B28" i="11"/>
  <c r="C16" i="11"/>
  <c r="C30" i="11" s="1"/>
  <c r="B16" i="11"/>
  <c r="B30" i="11" s="1"/>
  <c r="E26" i="10"/>
  <c r="D26" i="10"/>
  <c r="C26" i="10"/>
  <c r="E24" i="10"/>
  <c r="E23" i="10"/>
  <c r="E22" i="10"/>
  <c r="E21" i="10"/>
  <c r="E20" i="10"/>
  <c r="E19" i="10"/>
  <c r="E18" i="10"/>
  <c r="D16" i="10"/>
  <c r="D28" i="10" s="1"/>
  <c r="C16" i="10"/>
  <c r="C28" i="10" s="1"/>
  <c r="E28" i="10" s="1"/>
  <c r="E15" i="10"/>
  <c r="E14" i="10"/>
  <c r="E13" i="10"/>
  <c r="E12" i="10"/>
  <c r="E11" i="10"/>
  <c r="E10" i="10"/>
  <c r="E9" i="10"/>
  <c r="E16" i="10" s="1"/>
  <c r="F31" i="9"/>
  <c r="I31" i="9" s="1"/>
  <c r="F27" i="9"/>
  <c r="I27" i="9" s="1"/>
  <c r="F23" i="9"/>
  <c r="I23" i="9" s="1"/>
  <c r="H21" i="9"/>
  <c r="H37" i="9" s="1"/>
  <c r="G21" i="9"/>
  <c r="G37" i="9" s="1"/>
  <c r="E21" i="9"/>
  <c r="E37" i="9" s="1"/>
  <c r="D21" i="9"/>
  <c r="D37" i="9" s="1"/>
  <c r="I19" i="9"/>
  <c r="F19" i="9"/>
  <c r="I17" i="9"/>
  <c r="F17" i="9"/>
  <c r="I15" i="9"/>
  <c r="F15" i="9"/>
  <c r="I13" i="9"/>
  <c r="F13" i="9"/>
  <c r="I11" i="9"/>
  <c r="I37" i="9" s="1"/>
  <c r="F11" i="9"/>
  <c r="F42" i="8"/>
  <c r="I42" i="8" s="1"/>
  <c r="F41" i="8"/>
  <c r="I41" i="8" s="1"/>
  <c r="F40" i="8"/>
  <c r="I40" i="8" s="1"/>
  <c r="F39" i="8"/>
  <c r="I39" i="8" s="1"/>
  <c r="I38" i="8" s="1"/>
  <c r="H38" i="8"/>
  <c r="G38" i="8"/>
  <c r="E38" i="8"/>
  <c r="D38" i="8"/>
  <c r="F37" i="8"/>
  <c r="I37" i="8" s="1"/>
  <c r="I36" i="8"/>
  <c r="F36" i="8"/>
  <c r="F35" i="8"/>
  <c r="I35" i="8" s="1"/>
  <c r="I34" i="8"/>
  <c r="F34" i="8"/>
  <c r="F33" i="8"/>
  <c r="I33" i="8" s="1"/>
  <c r="I32" i="8"/>
  <c r="F32" i="8"/>
  <c r="F31" i="8"/>
  <c r="I31" i="8" s="1"/>
  <c r="I30" i="8"/>
  <c r="F30" i="8"/>
  <c r="F29" i="8"/>
  <c r="I29" i="8" s="1"/>
  <c r="H28" i="8"/>
  <c r="G28" i="8"/>
  <c r="F28" i="8"/>
  <c r="E28" i="8"/>
  <c r="D28" i="8"/>
  <c r="F27" i="8"/>
  <c r="I27" i="8" s="1"/>
  <c r="I26" i="8"/>
  <c r="F26" i="8"/>
  <c r="F25" i="8"/>
  <c r="I25" i="8" s="1"/>
  <c r="I24" i="8"/>
  <c r="F24" i="8"/>
  <c r="F23" i="8"/>
  <c r="I23" i="8" s="1"/>
  <c r="I22" i="8"/>
  <c r="F22" i="8"/>
  <c r="F21" i="8"/>
  <c r="I21" i="8" s="1"/>
  <c r="I20" i="8" s="1"/>
  <c r="H20" i="8"/>
  <c r="G20" i="8"/>
  <c r="F20" i="8"/>
  <c r="E20" i="8"/>
  <c r="D20" i="8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F13" i="8"/>
  <c r="F11" i="8" s="1"/>
  <c r="F12" i="8"/>
  <c r="I12" i="8" s="1"/>
  <c r="H11" i="8"/>
  <c r="G11" i="8"/>
  <c r="E11" i="8"/>
  <c r="D11" i="8"/>
  <c r="I34" i="7"/>
  <c r="H34" i="7"/>
  <c r="G34" i="7"/>
  <c r="F34" i="7"/>
  <c r="E34" i="7"/>
  <c r="D34" i="7"/>
  <c r="F29" i="7"/>
  <c r="I29" i="7" s="1"/>
  <c r="F28" i="7"/>
  <c r="I28" i="7" s="1"/>
  <c r="F27" i="7"/>
  <c r="I27" i="7" s="1"/>
  <c r="F26" i="7"/>
  <c r="I26" i="7" s="1"/>
  <c r="F25" i="7"/>
  <c r="I25" i="7" s="1"/>
  <c r="F24" i="7"/>
  <c r="I24" i="7" s="1"/>
  <c r="F23" i="7"/>
  <c r="I23" i="7" s="1"/>
  <c r="H22" i="7"/>
  <c r="G22" i="7"/>
  <c r="E22" i="7"/>
  <c r="D22" i="7"/>
  <c r="F22" i="7" s="1"/>
  <c r="I22" i="7" s="1"/>
  <c r="F21" i="7"/>
  <c r="I21" i="7" s="1"/>
  <c r="F20" i="7"/>
  <c r="I20" i="7" s="1"/>
  <c r="F19" i="7"/>
  <c r="I19" i="7" s="1"/>
  <c r="H18" i="7"/>
  <c r="G18" i="7"/>
  <c r="E18" i="7"/>
  <c r="D18" i="7"/>
  <c r="F18" i="7" s="1"/>
  <c r="I18" i="7" s="1"/>
  <c r="F17" i="7"/>
  <c r="I17" i="7" s="1"/>
  <c r="F16" i="7"/>
  <c r="I16" i="7" s="1"/>
  <c r="F15" i="7"/>
  <c r="I15" i="7" s="1"/>
  <c r="F14" i="7"/>
  <c r="I14" i="7" s="1"/>
  <c r="F13" i="7"/>
  <c r="I13" i="7" s="1"/>
  <c r="F12" i="7"/>
  <c r="I12" i="7" s="1"/>
  <c r="F11" i="7"/>
  <c r="I11" i="7" s="1"/>
  <c r="H10" i="7"/>
  <c r="H33" i="7" s="1"/>
  <c r="G10" i="7"/>
  <c r="G33" i="7" s="1"/>
  <c r="E10" i="7"/>
  <c r="E33" i="7" s="1"/>
  <c r="D10" i="7"/>
  <c r="F10" i="7" s="1"/>
  <c r="F33" i="6"/>
  <c r="I33" i="6" s="1"/>
  <c r="F32" i="6"/>
  <c r="I32" i="6" s="1"/>
  <c r="F31" i="6"/>
  <c r="I31" i="6" s="1"/>
  <c r="H30" i="6"/>
  <c r="G30" i="6"/>
  <c r="G35" i="6" s="1"/>
  <c r="F30" i="6"/>
  <c r="I30" i="6" s="1"/>
  <c r="E30" i="6"/>
  <c r="D30" i="6"/>
  <c r="F29" i="6"/>
  <c r="I29" i="6" s="1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I22" i="6"/>
  <c r="F21" i="6"/>
  <c r="I21" i="6" s="1"/>
  <c r="H20" i="6"/>
  <c r="G20" i="6"/>
  <c r="E20" i="6"/>
  <c r="F20" i="6" s="1"/>
  <c r="I20" i="6" s="1"/>
  <c r="D20" i="6"/>
  <c r="F19" i="6"/>
  <c r="I19" i="6" s="1"/>
  <c r="I18" i="6"/>
  <c r="F18" i="6"/>
  <c r="F17" i="6"/>
  <c r="I17" i="6" s="1"/>
  <c r="I16" i="6"/>
  <c r="F16" i="6"/>
  <c r="F15" i="6"/>
  <c r="I15" i="6" s="1"/>
  <c r="I14" i="6"/>
  <c r="F14" i="6"/>
  <c r="F13" i="6"/>
  <c r="I13" i="6" s="1"/>
  <c r="I12" i="6"/>
  <c r="F12" i="6"/>
  <c r="F11" i="6"/>
  <c r="I11" i="6" s="1"/>
  <c r="H10" i="6"/>
  <c r="H35" i="6" s="1"/>
  <c r="G10" i="6"/>
  <c r="E10" i="6"/>
  <c r="E35" i="6" s="1"/>
  <c r="D10" i="6"/>
  <c r="D35" i="6" s="1"/>
  <c r="F37" i="5"/>
  <c r="I37" i="5" s="1"/>
  <c r="F36" i="5"/>
  <c r="I36" i="5" s="1"/>
  <c r="F35" i="5"/>
  <c r="I35" i="5" s="1"/>
  <c r="F34" i="5"/>
  <c r="I34" i="5" s="1"/>
  <c r="F33" i="5"/>
  <c r="I33" i="5" s="1"/>
  <c r="F32" i="5"/>
  <c r="I32" i="5" s="1"/>
  <c r="F31" i="5"/>
  <c r="I31" i="5" s="1"/>
  <c r="F30" i="5"/>
  <c r="I30" i="5" s="1"/>
  <c r="F29" i="5"/>
  <c r="I29" i="5" s="1"/>
  <c r="H28" i="5"/>
  <c r="H38" i="5" s="1"/>
  <c r="G28" i="5"/>
  <c r="G38" i="5" s="1"/>
  <c r="E28" i="5"/>
  <c r="E38" i="5" s="1"/>
  <c r="D28" i="5"/>
  <c r="D38" i="5" s="1"/>
  <c r="F27" i="5"/>
  <c r="I27" i="5" s="1"/>
  <c r="F26" i="5"/>
  <c r="I26" i="5" s="1"/>
  <c r="F25" i="5"/>
  <c r="I25" i="5" s="1"/>
  <c r="F24" i="5"/>
  <c r="I24" i="5" s="1"/>
  <c r="F23" i="5"/>
  <c r="I23" i="5" s="1"/>
  <c r="F22" i="5"/>
  <c r="I22" i="5" s="1"/>
  <c r="F21" i="5"/>
  <c r="I21" i="5" s="1"/>
  <c r="F20" i="5"/>
  <c r="I20" i="5" s="1"/>
  <c r="F19" i="5"/>
  <c r="I19" i="5" s="1"/>
  <c r="H18" i="5"/>
  <c r="G18" i="5"/>
  <c r="E18" i="5"/>
  <c r="D18" i="5"/>
  <c r="F18" i="5" s="1"/>
  <c r="I18" i="5" s="1"/>
  <c r="F17" i="5"/>
  <c r="I17" i="5" s="1"/>
  <c r="F16" i="5"/>
  <c r="I16" i="5" s="1"/>
  <c r="F15" i="5"/>
  <c r="I15" i="5" s="1"/>
  <c r="F14" i="5"/>
  <c r="I14" i="5" s="1"/>
  <c r="F13" i="5"/>
  <c r="I13" i="5" s="1"/>
  <c r="F12" i="5"/>
  <c r="I12" i="5" s="1"/>
  <c r="F11" i="5"/>
  <c r="I11" i="5" s="1"/>
  <c r="H10" i="5"/>
  <c r="G10" i="5"/>
  <c r="E10" i="5"/>
  <c r="D10" i="5"/>
  <c r="F10" i="5" s="1"/>
  <c r="I10" i="5" s="1"/>
  <c r="H32" i="4"/>
  <c r="G32" i="4"/>
  <c r="E32" i="4"/>
  <c r="F28" i="4"/>
  <c r="I28" i="4" s="1"/>
  <c r="F24" i="4"/>
  <c r="I24" i="4" s="1"/>
  <c r="F20" i="4"/>
  <c r="I20" i="4" s="1"/>
  <c r="F16" i="4"/>
  <c r="I16" i="4" s="1"/>
  <c r="D16" i="4"/>
  <c r="D32" i="4" s="1"/>
  <c r="I12" i="4"/>
  <c r="F12" i="4"/>
  <c r="H33" i="3"/>
  <c r="G33" i="3"/>
  <c r="E33" i="3"/>
  <c r="D33" i="3"/>
  <c r="F20" i="3"/>
  <c r="I20" i="3" s="1"/>
  <c r="I19" i="3"/>
  <c r="F19" i="3"/>
  <c r="F18" i="3"/>
  <c r="I18" i="3" s="1"/>
  <c r="I17" i="3"/>
  <c r="F17" i="3"/>
  <c r="F16" i="3"/>
  <c r="I16" i="3" s="1"/>
  <c r="I15" i="3"/>
  <c r="F15" i="3"/>
  <c r="F14" i="3"/>
  <c r="I14" i="3" s="1"/>
  <c r="I13" i="3"/>
  <c r="F13" i="3"/>
  <c r="F12" i="3"/>
  <c r="F33" i="3" s="1"/>
  <c r="I11" i="3"/>
  <c r="F11" i="3"/>
  <c r="H33" i="2"/>
  <c r="F33" i="2"/>
  <c r="E33" i="2"/>
  <c r="D33" i="2"/>
  <c r="F25" i="2"/>
  <c r="I25" i="2" s="1"/>
  <c r="F22" i="2"/>
  <c r="I22" i="2" s="1"/>
  <c r="F19" i="2"/>
  <c r="I19" i="2" s="1"/>
  <c r="F16" i="2"/>
  <c r="I16" i="2" s="1"/>
  <c r="F14" i="2"/>
  <c r="I14" i="2" s="1"/>
  <c r="F13" i="2"/>
  <c r="I13" i="2" s="1"/>
  <c r="I11" i="2" s="1"/>
  <c r="I33" i="2" s="1"/>
  <c r="H11" i="2"/>
  <c r="G11" i="2"/>
  <c r="G33" i="2" s="1"/>
  <c r="F11" i="2"/>
  <c r="E11" i="2"/>
  <c r="D11" i="2"/>
  <c r="F21" i="9" l="1"/>
  <c r="F37" i="9" s="1"/>
  <c r="I28" i="8"/>
  <c r="F38" i="8"/>
  <c r="I13" i="8"/>
  <c r="I11" i="8" s="1"/>
  <c r="F33" i="7"/>
  <c r="I10" i="7"/>
  <c r="I33" i="7" s="1"/>
  <c r="D33" i="7"/>
  <c r="F10" i="6"/>
  <c r="F28" i="5"/>
  <c r="I32" i="4"/>
  <c r="F32" i="4"/>
  <c r="I12" i="3"/>
  <c r="I33" i="3" s="1"/>
  <c r="I10" i="6" l="1"/>
  <c r="I35" i="6" s="1"/>
  <c r="F35" i="6"/>
  <c r="I28" i="5"/>
  <c r="I38" i="5" s="1"/>
  <c r="F38" i="5"/>
  <c r="I50" i="1" l="1"/>
  <c r="I16" i="1"/>
  <c r="I47" i="1" l="1"/>
  <c r="I56" i="1" s="1"/>
  <c r="H47" i="1"/>
  <c r="H56" i="1" s="1"/>
  <c r="G47" i="1"/>
  <c r="G56" i="1" s="1"/>
  <c r="E47" i="1"/>
  <c r="E56" i="1" s="1"/>
  <c r="D47" i="1"/>
  <c r="D56" i="1" s="1"/>
  <c r="F51" i="1"/>
  <c r="F50" i="1"/>
  <c r="F47" i="1" s="1"/>
  <c r="F56" i="1" s="1"/>
  <c r="I18" i="1" l="1"/>
  <c r="I21" i="1" s="1"/>
  <c r="F18" i="1"/>
  <c r="F16" i="1"/>
  <c r="F21" i="1" l="1"/>
  <c r="D21" i="1" l="1"/>
  <c r="E21" i="1"/>
  <c r="G21" i="1"/>
  <c r="H21" i="1"/>
</calcChain>
</file>

<file path=xl/sharedStrings.xml><?xml version="1.0" encoding="utf-8"?>
<sst xmlns="http://schemas.openxmlformats.org/spreadsheetml/2006/main" count="395" uniqueCount="219">
  <si>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</si>
  <si>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</si>
  <si>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</si>
  <si>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</si>
  <si>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</si>
  <si>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</si>
  <si>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</si>
  <si>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</si>
  <si>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</si>
  <si>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</si>
  <si>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</si>
  <si>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</si>
  <si>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</si>
  <si>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</si>
  <si>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</si>
  <si>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</si>
  <si>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</si>
  <si>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</si>
  <si>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</si>
  <si>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</si>
  <si>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</si>
  <si>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</si>
  <si>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</si>
  <si>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</si>
  <si>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 xml:space="preserve">    </t>
  </si>
  <si>
    <t>Presupuestaria /1</t>
  </si>
  <si>
    <t>Ingresos por Ventas de Bienes, Prestación de Servicios y Otros Ingresos</t>
  </si>
  <si>
    <t>Participaciones,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</si>
  <si>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</si>
  <si>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</si>
  <si>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 de los Poderes Legislativo y Judicial, de los Órganos Autónomos y del Sector Paraestatal o Paramunicipal, así  como de las Empresas Productivas del Estado</t>
  </si>
  <si>
    <t>Transferencias, Asignaciones, Subsidios y Subvenciones, y Pensiones y Jubilaciones</t>
  </si>
  <si>
    <r>
      <t xml:space="preserve">1 </t>
    </r>
    <r>
      <rPr>
        <sz val="8"/>
        <rFont val="Arial"/>
        <family val="2"/>
      </rPr>
      <t xml:space="preserve"> Incluye intereses que generan las cuentas bancarias de los entes públicos en productos.</t>
    </r>
  </si>
  <si>
    <r>
      <t xml:space="preserve">2 </t>
    </r>
    <r>
      <rPr>
        <sz val="8"/>
        <rFont val="Arial"/>
        <family val="2"/>
      </rPr>
      <t xml:space="preserve"> Incluye donativos en efectivo del Poder Ejecutivo, entre otros aprovechamientos.</t>
    </r>
  </si>
  <si>
    <r>
      <t xml:space="preserve">3 </t>
    </r>
    <r>
      <rPr>
        <sz val="8"/>
        <rFont val="Arial"/>
        <family val="2"/>
      </rPr>
      <t xml:space="preserve"> Se refiere a los ingresos propios obtenidos por los Poderes Legislativos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</si>
  <si>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Presupuestaria /2</t>
  </si>
  <si>
    <t>Transferencias, Asignaciones, Subsidios y Subvenciones, y Pensiones  y  Jubilaciones</t>
  </si>
  <si>
    <t xml:space="preserve">Ingresos del Poder Ejecutivo Federal o Estatal y de los Municipios 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</si>
  <si>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</si>
  <si>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</si>
  <si>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r>
      <t>Ingresos por Ventas de Bienes, Prestación de  Servicios y otros Ingresos</t>
    </r>
    <r>
      <rPr>
        <vertAlign val="superscript"/>
        <sz val="8"/>
        <rFont val="Arial"/>
        <family val="2"/>
      </rPr>
      <t>3</t>
    </r>
  </si>
  <si>
    <t>Ingresos excedentes</t>
  </si>
  <si>
    <t>Cuenta Pública 2019</t>
  </si>
  <si>
    <t>Del 1 de enero al 31 de diciembre de 2019</t>
  </si>
  <si>
    <t>Instituto de Cultura Física y Deporte del Estado de Zacatecas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</si>
  <si>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</si>
  <si>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</si>
  <si>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</si>
  <si>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</si>
  <si>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</si>
  <si>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</si>
  <si>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</si>
  <si>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</si>
  <si>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</si>
  <si>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</si>
  <si>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Poder Ejecutivo</t>
  </si>
  <si>
    <t>Administración Pública Centralizada</t>
  </si>
  <si>
    <t>Administración Pública Descentralizada</t>
  </si>
  <si>
    <t>Poder Legislativo</t>
  </si>
  <si>
    <t>Poder Judicial</t>
  </si>
  <si>
    <t>Organos Autónomos</t>
  </si>
  <si>
    <t>Municipios</t>
  </si>
  <si>
    <t xml:space="preserve">Total del Gasto 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</si>
  <si>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</si>
  <si>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</si>
  <si>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</si>
  <si>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</si>
  <si>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</si>
  <si>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</si>
  <si>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</si>
  <si>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</si>
  <si>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</si>
  <si>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Unidad Administrativa 69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</si>
  <si>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</si>
  <si>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</si>
  <si>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</si>
  <si>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</si>
  <si>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</si>
  <si>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</si>
  <si>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</si>
  <si>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</si>
  <si>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Clasificación por Objeto del Gasto (Capítulo y Concepto)</t>
  </si>
  <si>
    <t xml:space="preserve">  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</si>
  <si>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</si>
  <si>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</si>
  <si>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</si>
  <si>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</si>
  <si>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</si>
  <si>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</si>
  <si>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</si>
  <si>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</si>
  <si>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</si>
  <si>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</si>
  <si>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</si>
  <si>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</si>
  <si>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</si>
  <si>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</si>
  <si>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</si>
  <si>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</si>
  <si>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</si>
  <si>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</si>
  <si>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</si>
  <si>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</si>
  <si>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</si>
  <si>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</si>
  <si>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</si>
  <si>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</si>
  <si>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</si>
  <si>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</si>
  <si>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</si>
  <si>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Total del Gasto hoja 1 de 3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</si>
  <si>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</si>
  <si>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</si>
  <si>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</si>
  <si>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</si>
  <si>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</si>
  <si>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</si>
  <si>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</si>
  <si>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</si>
  <si>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</si>
  <si>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</si>
  <si>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</si>
  <si>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</si>
  <si>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</si>
  <si>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</si>
  <si>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</si>
  <si>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</si>
  <si>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</si>
  <si>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</si>
  <si>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</si>
  <si>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</si>
  <si>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</si>
  <si>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</si>
  <si>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</si>
  <si>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Total del Gasto hoja 2 de 3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</si>
  <si>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</si>
  <si>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</si>
  <si>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</si>
  <si>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</si>
  <si>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</si>
  <si>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</si>
  <si>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</si>
  <si>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</si>
  <si>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</si>
  <si>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</si>
  <si>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</si>
  <si>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</si>
  <si>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</si>
  <si>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</si>
  <si>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</si>
  <si>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</si>
  <si>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</si>
  <si>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</si>
  <si>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</si>
  <si>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hoja 3 de 3</t>
  </si>
  <si>
    <t>Total del Gasto Clasificación por Objeto del Gasto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</si>
  <si>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</si>
  <si>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</si>
  <si>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</si>
  <si>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</si>
  <si>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</si>
  <si>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</si>
  <si>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</si>
  <si>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</si>
  <si>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</si>
  <si>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</si>
  <si>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</si>
  <si>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</si>
  <si>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</si>
  <si>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</si>
  <si>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</si>
  <si>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</si>
  <si>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</si>
  <si>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</si>
  <si>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</si>
  <si>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</si>
  <si>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</si>
  <si>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</si>
  <si>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</si>
  <si>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</si>
  <si>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</si>
  <si>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</si>
  <si>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</si>
  <si>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</si>
  <si>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</si>
  <si>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</si>
  <si>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</si>
  <si>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</si>
  <si>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Clasificación por Fuente de Financiamiento</t>
  </si>
  <si>
    <t>Recursos Fiscales</t>
  </si>
  <si>
    <t>Financiamientos Internos</t>
  </si>
  <si>
    <t>Financiamientos Externos</t>
  </si>
  <si>
    <t>Recursos Propios</t>
  </si>
  <si>
    <t>Recursos Federales NE</t>
  </si>
  <si>
    <t>Recursos Estatales NE</t>
  </si>
  <si>
    <t>Otros recursos de Libre Disposición</t>
  </si>
  <si>
    <t>Recursos Federales E</t>
  </si>
  <si>
    <t>Recursos Estatales E</t>
  </si>
  <si>
    <t>Otros Recursos de Transferencias Federales Etiquetadas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</si>
  <si>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</si>
  <si>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</si>
  <si>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</si>
  <si>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</si>
  <si>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</si>
  <si>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</si>
  <si>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</si>
  <si>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</si>
  <si>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</si>
  <si>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Crédito No. </t>
  </si>
  <si>
    <t>Total Créditos Bancarios</t>
  </si>
  <si>
    <t>Otros Instrumentos de Deuda</t>
  </si>
  <si>
    <t xml:space="preserve">Tipo de Instrumento </t>
  </si>
  <si>
    <t>Tipo de Instrumento</t>
  </si>
  <si>
    <t xml:space="preserve"> 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</si>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</sst>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_(* #,##0.00_);_(* \(#,##0.00\);_(* &quot;-&quot;??_);_(@_)"/>
    <numFmt numFmtId="167" formatCode="_-* #,##0.00\ _P_t_s_-;\-* #,##0.00\ _P_t_s_-;_-* &quot;-&quot;??\ _P_t_s_-;_-@_-"/>
    <numFmt numFmtId="168" formatCode="_(* #,##0_);_(* \(#,##0\);_(* &quot;-&quot;??_);_(@_)"/>
    <numFmt numFmtId="169" formatCode="#,##0.000000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9"/>
      <color indexed="9"/>
      <name val="Tahoma"/>
      <family val="2"/>
    </font>
    <font>
      <sz val="10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 style="medium">
        <color rgb="FF006600"/>
      </left>
      <right/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/>
      <right style="medium">
        <color rgb="FF336600"/>
      </right>
      <top/>
      <bottom style="medium">
        <color rgb="FF33660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6">
    <xf numFmtId="0" fontId="0" fillId="0" borderId="0"/>
    <xf numFmtId="0" fontId="1" fillId="0" borderId="0"/>
    <xf numFmtId="43" fontId="8" fillId="0" borderId="0" applyFont="0" applyFill="0" applyBorder="0" applyAlignment="0" applyProtection="0"/>
    <xf numFmtId="164" fontId="13" fillId="0" borderId="0"/>
    <xf numFmtId="0" fontId="14" fillId="4" borderId="20">
      <alignment horizontal="center" vertical="center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0" fontId="3" fillId="3" borderId="0" xfId="0" applyFont="1" applyFill="1"/>
    <xf numFmtId="37" fontId="2" fillId="2" borderId="3" xfId="1" applyNumberFormat="1" applyFont="1" applyFill="1" applyBorder="1" applyAlignment="1">
      <alignment horizontal="center" vertical="center"/>
    </xf>
    <xf numFmtId="37" fontId="2" fillId="2" borderId="3" xfId="1" applyNumberFormat="1" applyFont="1" applyFill="1" applyBorder="1" applyAlignment="1">
      <alignment horizontal="center" wrapText="1"/>
    </xf>
    <xf numFmtId="0" fontId="4" fillId="3" borderId="1" xfId="1" applyFont="1" applyFill="1" applyBorder="1"/>
    <xf numFmtId="0" fontId="4" fillId="3" borderId="0" xfId="1" applyFont="1" applyFill="1" applyBorder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4" fontId="5" fillId="0" borderId="0" xfId="0" applyNumberFormat="1" applyFont="1"/>
    <xf numFmtId="3" fontId="6" fillId="3" borderId="4" xfId="0" applyNumberFormat="1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wrapText="1"/>
    </xf>
    <xf numFmtId="3" fontId="4" fillId="3" borderId="7" xfId="2" applyNumberFormat="1" applyFont="1" applyFill="1" applyBorder="1" applyAlignment="1">
      <alignment horizontal="center"/>
    </xf>
    <xf numFmtId="3" fontId="4" fillId="3" borderId="8" xfId="2" applyNumberFormat="1" applyFont="1" applyFill="1" applyBorder="1" applyAlignment="1">
      <alignment horizontal="center"/>
    </xf>
    <xf numFmtId="0" fontId="9" fillId="3" borderId="9" xfId="1" applyFont="1" applyFill="1" applyBorder="1" applyAlignment="1">
      <alignment horizontal="centerContinuous"/>
    </xf>
    <xf numFmtId="0" fontId="9" fillId="3" borderId="10" xfId="1" applyFont="1" applyFill="1" applyBorder="1" applyAlignment="1">
      <alignment horizontal="centerContinuous"/>
    </xf>
    <xf numFmtId="0" fontId="9" fillId="3" borderId="11" xfId="1" applyFont="1" applyFill="1" applyBorder="1" applyAlignment="1">
      <alignment horizontal="left" wrapText="1"/>
    </xf>
    <xf numFmtId="0" fontId="5" fillId="3" borderId="13" xfId="0" applyFont="1" applyFill="1" applyBorder="1" applyAlignment="1">
      <alignment vertical="top" wrapText="1"/>
    </xf>
    <xf numFmtId="3" fontId="10" fillId="3" borderId="13" xfId="0" applyNumberFormat="1" applyFont="1" applyFill="1" applyBorder="1" applyAlignment="1">
      <alignment vertical="top" wrapText="1"/>
    </xf>
    <xf numFmtId="3" fontId="5" fillId="0" borderId="0" xfId="0" applyNumberFormat="1" applyFont="1"/>
    <xf numFmtId="0" fontId="3" fillId="3" borderId="0" xfId="0" applyFont="1" applyFill="1" applyBorder="1"/>
    <xf numFmtId="3" fontId="9" fillId="3" borderId="4" xfId="2" applyNumberFormat="1" applyFont="1" applyFill="1" applyBorder="1" applyAlignment="1">
      <alignment horizontal="center"/>
    </xf>
    <xf numFmtId="0" fontId="11" fillId="0" borderId="0" xfId="0" applyFont="1"/>
    <xf numFmtId="0" fontId="9" fillId="3" borderId="11" xfId="1" applyFont="1" applyFill="1" applyBorder="1" applyAlignment="1">
      <alignment horizontal="left" wrapText="1" indent="1"/>
    </xf>
    <xf numFmtId="0" fontId="3" fillId="3" borderId="14" xfId="0" applyFont="1" applyFill="1" applyBorder="1" applyAlignment="1"/>
    <xf numFmtId="0" fontId="3" fillId="3" borderId="15" xfId="0" applyFont="1" applyFill="1" applyBorder="1" applyAlignment="1"/>
    <xf numFmtId="0" fontId="3" fillId="3" borderId="16" xfId="0" applyFont="1" applyFill="1" applyBorder="1" applyAlignment="1"/>
    <xf numFmtId="0" fontId="12" fillId="3" borderId="19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3" fillId="3" borderId="17" xfId="0" applyFont="1" applyFill="1" applyBorder="1"/>
    <xf numFmtId="0" fontId="3" fillId="3" borderId="18" xfId="0" applyFont="1" applyFill="1" applyBorder="1"/>
    <xf numFmtId="0" fontId="16" fillId="3" borderId="0" xfId="0" applyFont="1" applyFill="1"/>
    <xf numFmtId="3" fontId="6" fillId="3" borderId="4" xfId="0" applyNumberFormat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/>
    <xf numFmtId="0" fontId="5" fillId="3" borderId="2" xfId="0" applyFont="1" applyFill="1" applyBorder="1" applyAlignment="1">
      <alignment vertical="center" wrapText="1"/>
    </xf>
    <xf numFmtId="3" fontId="4" fillId="3" borderId="4" xfId="2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10" fillId="3" borderId="0" xfId="0" applyFont="1" applyFill="1" applyBorder="1"/>
    <xf numFmtId="0" fontId="10" fillId="3" borderId="2" xfId="0" applyFont="1" applyFill="1" applyBorder="1"/>
    <xf numFmtId="3" fontId="9" fillId="3" borderId="4" xfId="2" applyNumberFormat="1" applyFont="1" applyFill="1" applyBorder="1" applyAlignment="1">
      <alignment horizontal="right"/>
    </xf>
    <xf numFmtId="0" fontId="5" fillId="3" borderId="0" xfId="1" applyFont="1" applyFill="1" applyBorder="1" applyAlignment="1">
      <alignment horizontal="center" vertical="center"/>
    </xf>
    <xf numFmtId="0" fontId="11" fillId="3" borderId="0" xfId="1" applyFont="1" applyFill="1" applyBorder="1"/>
    <xf numFmtId="0" fontId="11" fillId="3" borderId="0" xfId="1" applyFont="1" applyFill="1" applyBorder="1" applyAlignment="1">
      <alignment horizontal="center"/>
    </xf>
    <xf numFmtId="0" fontId="3" fillId="0" borderId="0" xfId="0" applyFont="1" applyBorder="1"/>
    <xf numFmtId="3" fontId="6" fillId="3" borderId="22" xfId="0" applyNumberFormat="1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 vertical="center" wrapText="1"/>
    </xf>
    <xf numFmtId="3" fontId="9" fillId="3" borderId="12" xfId="1" applyNumberFormat="1" applyFont="1" applyFill="1" applyBorder="1" applyAlignment="1">
      <alignment horizontal="right" vertical="center"/>
    </xf>
    <xf numFmtId="3" fontId="9" fillId="3" borderId="8" xfId="1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/>
    </xf>
    <xf numFmtId="37" fontId="2" fillId="2" borderId="21" xfId="1" applyNumberFormat="1" applyFont="1" applyFill="1" applyBorder="1" applyAlignment="1">
      <alignment horizontal="center" vertical="center"/>
    </xf>
    <xf numFmtId="37" fontId="2" fillId="2" borderId="3" xfId="1" applyNumberFormat="1" applyFont="1" applyFill="1" applyBorder="1" applyAlignment="1">
      <alignment horizontal="center" vertical="center"/>
    </xf>
    <xf numFmtId="37" fontId="2" fillId="2" borderId="21" xfId="1" applyNumberFormat="1" applyFont="1" applyFill="1" applyBorder="1" applyAlignment="1">
      <alignment horizontal="center" vertical="center" wrapText="1"/>
    </xf>
    <xf numFmtId="37" fontId="2" fillId="2" borderId="3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left"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justify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justify" vertical="top" wrapText="1"/>
    </xf>
    <xf numFmtId="3" fontId="11" fillId="3" borderId="4" xfId="0" applyNumberFormat="1" applyFont="1" applyFill="1" applyBorder="1" applyAlignment="1">
      <alignment horizontal="right" vertical="top" wrapText="1"/>
    </xf>
    <xf numFmtId="0" fontId="18" fillId="3" borderId="2" xfId="0" applyFont="1" applyFill="1" applyBorder="1" applyAlignment="1">
      <alignment horizontal="left" vertical="top" wrapText="1" indent="5"/>
    </xf>
    <xf numFmtId="3" fontId="18" fillId="3" borderId="4" xfId="0" applyNumberFormat="1" applyFont="1" applyFill="1" applyBorder="1" applyAlignment="1">
      <alignment horizontal="right" vertical="top" wrapText="1"/>
    </xf>
    <xf numFmtId="0" fontId="17" fillId="3" borderId="0" xfId="0" applyFont="1" applyFill="1"/>
    <xf numFmtId="0" fontId="17" fillId="0" borderId="0" xfId="0" applyFont="1"/>
    <xf numFmtId="0" fontId="11" fillId="3" borderId="9" xfId="0" applyFont="1" applyFill="1" applyBorder="1" applyAlignment="1">
      <alignment horizontal="justify" vertical="top" wrapText="1"/>
    </xf>
    <xf numFmtId="0" fontId="11" fillId="3" borderId="11" xfId="0" applyFont="1" applyFill="1" applyBorder="1" applyAlignment="1">
      <alignment horizontal="left" vertical="top" wrapText="1"/>
    </xf>
    <xf numFmtId="3" fontId="11" fillId="3" borderId="22" xfId="0" applyNumberFormat="1" applyFont="1" applyFill="1" applyBorder="1" applyAlignment="1">
      <alignment horizontal="right" vertical="top" wrapText="1"/>
    </xf>
    <xf numFmtId="4" fontId="3" fillId="3" borderId="0" xfId="0" applyNumberFormat="1" applyFont="1" applyFill="1"/>
    <xf numFmtId="3" fontId="3" fillId="0" borderId="0" xfId="0" applyNumberFormat="1" applyFont="1"/>
    <xf numFmtId="0" fontId="5" fillId="0" borderId="0" xfId="0" applyFont="1" applyFill="1"/>
    <xf numFmtId="0" fontId="3" fillId="3" borderId="31" xfId="0" applyFont="1" applyFill="1" applyBorder="1" applyAlignment="1">
      <alignment horizontal="justify" vertical="center" wrapText="1"/>
    </xf>
    <xf numFmtId="0" fontId="3" fillId="3" borderId="3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0" borderId="2" xfId="0" applyFont="1" applyBorder="1"/>
    <xf numFmtId="0" fontId="3" fillId="0" borderId="4" xfId="0" applyFont="1" applyBorder="1"/>
    <xf numFmtId="0" fontId="11" fillId="3" borderId="2" xfId="0" applyFont="1" applyFill="1" applyBorder="1" applyAlignment="1">
      <alignment horizontal="justify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justify" vertical="center" wrapText="1"/>
    </xf>
    <xf numFmtId="0" fontId="11" fillId="3" borderId="7" xfId="0" applyFont="1" applyFill="1" applyBorder="1" applyAlignment="1">
      <alignment horizontal="justify" vertical="center" wrapText="1"/>
    </xf>
    <xf numFmtId="3" fontId="3" fillId="3" borderId="8" xfId="0" applyNumberFormat="1" applyFont="1" applyFill="1" applyBorder="1" applyAlignment="1">
      <alignment horizontal="justify" vertical="center" wrapText="1"/>
    </xf>
    <xf numFmtId="3" fontId="11" fillId="3" borderId="8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3" fontId="11" fillId="3" borderId="3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168" fontId="3" fillId="3" borderId="4" xfId="0" applyNumberFormat="1" applyFont="1" applyFill="1" applyBorder="1" applyAlignment="1">
      <alignment horizontal="right" vertical="center" wrapText="1"/>
    </xf>
    <xf numFmtId="168" fontId="11" fillId="3" borderId="4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horizontal="justify" vertical="center" wrapText="1"/>
    </xf>
    <xf numFmtId="3" fontId="11" fillId="3" borderId="22" xfId="0" applyNumberFormat="1" applyFont="1" applyFill="1" applyBorder="1" applyAlignment="1">
      <alignment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left" vertical="center" wrapText="1"/>
    </xf>
    <xf numFmtId="3" fontId="11" fillId="3" borderId="35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justify" vertical="top"/>
    </xf>
    <xf numFmtId="0" fontId="17" fillId="3" borderId="0" xfId="0" applyFont="1" applyFill="1" applyAlignment="1">
      <alignment vertical="top"/>
    </xf>
    <xf numFmtId="3" fontId="3" fillId="3" borderId="4" xfId="0" applyNumberFormat="1" applyFont="1" applyFill="1" applyBorder="1" applyAlignment="1">
      <alignment horizontal="right" vertical="center"/>
    </xf>
    <xf numFmtId="3" fontId="11" fillId="3" borderId="4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2" borderId="34" xfId="19" applyFont="1" applyFill="1" applyBorder="1" applyAlignment="1">
      <alignment horizontal="center"/>
    </xf>
    <xf numFmtId="0" fontId="2" fillId="2" borderId="34" xfId="19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3" borderId="46" xfId="0" applyFont="1" applyFill="1" applyBorder="1" applyAlignment="1"/>
    <xf numFmtId="0" fontId="3" fillId="3" borderId="47" xfId="0" applyFont="1" applyFill="1" applyBorder="1" applyAlignment="1"/>
    <xf numFmtId="3" fontId="3" fillId="3" borderId="46" xfId="0" applyNumberFormat="1" applyFont="1" applyFill="1" applyBorder="1" applyAlignment="1"/>
    <xf numFmtId="3" fontId="3" fillId="3" borderId="48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3" fontId="3" fillId="3" borderId="1" xfId="0" applyNumberFormat="1" applyFont="1" applyFill="1" applyBorder="1" applyAlignment="1"/>
    <xf numFmtId="3" fontId="3" fillId="3" borderId="4" xfId="0" applyNumberFormat="1" applyFont="1" applyFill="1" applyBorder="1" applyAlignment="1"/>
    <xf numFmtId="0" fontId="11" fillId="3" borderId="4" xfId="0" applyFont="1" applyFill="1" applyBorder="1" applyAlignment="1">
      <alignment horizontal="center"/>
    </xf>
    <xf numFmtId="3" fontId="11" fillId="3" borderId="1" xfId="0" applyNumberFormat="1" applyFont="1" applyFill="1" applyBorder="1" applyAlignment="1"/>
    <xf numFmtId="3" fontId="11" fillId="3" borderId="4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1" xfId="0" applyFont="1" applyFill="1" applyBorder="1" applyAlignment="1"/>
    <xf numFmtId="0" fontId="3" fillId="3" borderId="32" xfId="0" applyFont="1" applyFill="1" applyBorder="1" applyAlignment="1"/>
    <xf numFmtId="3" fontId="3" fillId="3" borderId="31" xfId="0" applyNumberFormat="1" applyFont="1" applyFill="1" applyBorder="1" applyAlignment="1"/>
    <xf numFmtId="3" fontId="3" fillId="3" borderId="12" xfId="0" applyNumberFormat="1" applyFont="1" applyFill="1" applyBorder="1" applyAlignment="1"/>
    <xf numFmtId="3" fontId="3" fillId="3" borderId="1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3" fontId="11" fillId="3" borderId="5" xfId="0" applyNumberFormat="1" applyFont="1" applyFill="1" applyBorder="1" applyAlignment="1"/>
    <xf numFmtId="3" fontId="11" fillId="3" borderId="8" xfId="0" applyNumberFormat="1" applyFont="1" applyFill="1" applyBorder="1" applyAlignment="1"/>
    <xf numFmtId="0" fontId="19" fillId="0" borderId="0" xfId="0" applyFo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5" fillId="0" borderId="0" xfId="0" applyFont="1" applyFill="1" applyBorder="1"/>
    <xf numFmtId="0" fontId="10" fillId="3" borderId="40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3" fillId="3" borderId="48" xfId="0" applyFont="1" applyFill="1" applyBorder="1"/>
    <xf numFmtId="0" fontId="20" fillId="3" borderId="48" xfId="0" applyFont="1" applyFill="1" applyBorder="1"/>
    <xf numFmtId="0" fontId="3" fillId="3" borderId="4" xfId="0" applyFont="1" applyFill="1" applyBorder="1"/>
    <xf numFmtId="3" fontId="3" fillId="3" borderId="4" xfId="0" applyNumberFormat="1" applyFont="1" applyFill="1" applyBorder="1"/>
    <xf numFmtId="3" fontId="5" fillId="3" borderId="4" xfId="0" applyNumberFormat="1" applyFont="1" applyFill="1" applyBorder="1"/>
    <xf numFmtId="0" fontId="21" fillId="3" borderId="4" xfId="0" applyFont="1" applyFill="1" applyBorder="1" applyAlignment="1">
      <alignment horizontal="center"/>
    </xf>
    <xf numFmtId="3" fontId="22" fillId="3" borderId="4" xfId="0" applyNumberFormat="1" applyFont="1" applyFill="1" applyBorder="1"/>
    <xf numFmtId="0" fontId="3" fillId="3" borderId="8" xfId="0" applyFont="1" applyFill="1" applyBorder="1"/>
    <xf numFmtId="0" fontId="20" fillId="3" borderId="8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20" fillId="3" borderId="12" xfId="0" applyFont="1" applyFill="1" applyBorder="1"/>
    <xf numFmtId="3" fontId="23" fillId="3" borderId="4" xfId="0" applyNumberFormat="1" applyFont="1" applyFill="1" applyBorder="1"/>
    <xf numFmtId="3" fontId="24" fillId="3" borderId="4" xfId="0" applyNumberFormat="1" applyFont="1" applyFill="1" applyBorder="1"/>
    <xf numFmtId="0" fontId="25" fillId="3" borderId="8" xfId="0" applyFont="1" applyFill="1" applyBorder="1" applyAlignment="1">
      <alignment horizontal="center"/>
    </xf>
    <xf numFmtId="3" fontId="26" fillId="3" borderId="8" xfId="0" applyNumberFormat="1" applyFont="1" applyFill="1" applyBorder="1" applyAlignment="1">
      <alignment horizontal="right"/>
    </xf>
    <xf numFmtId="169" fontId="3" fillId="0" borderId="0" xfId="0" applyNumberFormat="1" applyFont="1"/>
  </cellXfs>
  <cellStyles count="46">
    <cellStyle name="=C:\WINNT\SYSTEM32\COMMAND.COM" xfId="3" xr:uid="{00000000-0005-0000-0000-000000000000}"/>
    <cellStyle name="estilo 1" xfId="4" xr:uid="{00000000-0005-0000-0000-000001000000}"/>
    <cellStyle name="Euro" xfId="5" xr:uid="{00000000-0005-0000-0000-000002000000}"/>
    <cellStyle name="Millares 2" xfId="6" xr:uid="{00000000-0005-0000-0000-000003000000}"/>
    <cellStyle name="Millares 2 2" xfId="7" xr:uid="{00000000-0005-0000-0000-000004000000}"/>
    <cellStyle name="Millares 2 2 2" xfId="8" xr:uid="{00000000-0005-0000-0000-000005000000}"/>
    <cellStyle name="Millares 2 2 2 2" xfId="9" xr:uid="{00000000-0005-0000-0000-000006000000}"/>
    <cellStyle name="Millares 2 2 3" xfId="10" xr:uid="{00000000-0005-0000-0000-000007000000}"/>
    <cellStyle name="Millares 2 2 4" xfId="11" xr:uid="{00000000-0005-0000-0000-000008000000}"/>
    <cellStyle name="Millares 2 3" xfId="12" xr:uid="{00000000-0005-0000-0000-000009000000}"/>
    <cellStyle name="Millares 2 4" xfId="13" xr:uid="{00000000-0005-0000-0000-00000A000000}"/>
    <cellStyle name="Millares 2 5" xfId="2" xr:uid="{00000000-0005-0000-0000-00000B000000}"/>
    <cellStyle name="Millares 3" xfId="14" xr:uid="{00000000-0005-0000-0000-00000C000000}"/>
    <cellStyle name="Millares 4" xfId="15" xr:uid="{00000000-0005-0000-0000-00000D000000}"/>
    <cellStyle name="Millares 4 2" xfId="16" xr:uid="{00000000-0005-0000-0000-00000E000000}"/>
    <cellStyle name="Millares 5" xfId="17" xr:uid="{00000000-0005-0000-0000-00000F000000}"/>
    <cellStyle name="Millares 5 2" xfId="18" xr:uid="{00000000-0005-0000-0000-000010000000}"/>
    <cellStyle name="Normal" xfId="0" builtinId="0"/>
    <cellStyle name="Normal 2" xfId="19" xr:uid="{00000000-0005-0000-0000-000012000000}"/>
    <cellStyle name="Normal 2 2" xfId="20" xr:uid="{00000000-0005-0000-0000-000013000000}"/>
    <cellStyle name="Normal 2 2 2" xfId="21" xr:uid="{00000000-0005-0000-0000-000014000000}"/>
    <cellStyle name="Normal 2 2 2 2" xfId="22" xr:uid="{00000000-0005-0000-0000-000015000000}"/>
    <cellStyle name="Normal 2 2 3" xfId="23" xr:uid="{00000000-0005-0000-0000-000016000000}"/>
    <cellStyle name="Normal 2 2 4" xfId="24" xr:uid="{00000000-0005-0000-0000-000017000000}"/>
    <cellStyle name="Normal 2 2 5" xfId="25" xr:uid="{00000000-0005-0000-0000-000018000000}"/>
    <cellStyle name="Normal 2 3" xfId="26" xr:uid="{00000000-0005-0000-0000-000019000000}"/>
    <cellStyle name="Normal 2 4" xfId="27" xr:uid="{00000000-0005-0000-0000-00001A000000}"/>
    <cellStyle name="Normal 3" xfId="28" xr:uid="{00000000-0005-0000-0000-00001B000000}"/>
    <cellStyle name="Normal 3 2" xfId="29" xr:uid="{00000000-0005-0000-0000-00001C000000}"/>
    <cellStyle name="Normal 4" xfId="30" xr:uid="{00000000-0005-0000-0000-00001D000000}"/>
    <cellStyle name="Normal 4 2" xfId="31" xr:uid="{00000000-0005-0000-0000-00001E000000}"/>
    <cellStyle name="Normal 5" xfId="32" xr:uid="{00000000-0005-0000-0000-00001F000000}"/>
    <cellStyle name="Normal 5 2" xfId="33" xr:uid="{00000000-0005-0000-0000-000020000000}"/>
    <cellStyle name="Normal 9" xfId="1" xr:uid="{00000000-0005-0000-0000-000021000000}"/>
    <cellStyle name="Porcentual 2" xfId="34" xr:uid="{00000000-0005-0000-0000-000022000000}"/>
    <cellStyle name="Porcentual 2 2" xfId="35" xr:uid="{00000000-0005-0000-0000-000023000000}"/>
    <cellStyle name="Porcentual 2 2 2" xfId="36" xr:uid="{00000000-0005-0000-0000-000024000000}"/>
    <cellStyle name="Porcentual 2 2 2 2" xfId="37" xr:uid="{00000000-0005-0000-0000-000025000000}"/>
    <cellStyle name="Porcentual 2 2 3" xfId="38" xr:uid="{00000000-0005-0000-0000-000026000000}"/>
    <cellStyle name="Porcentual 2 2 4" xfId="39" xr:uid="{00000000-0005-0000-0000-000027000000}"/>
    <cellStyle name="Porcentual 2 3" xfId="40" xr:uid="{00000000-0005-0000-0000-000028000000}"/>
    <cellStyle name="Porcentual 2 4" xfId="41" xr:uid="{00000000-0005-0000-0000-000029000000}"/>
    <cellStyle name="Porcentual 3" xfId="42" xr:uid="{00000000-0005-0000-0000-00002A000000}"/>
    <cellStyle name="Porcentual 3 2" xfId="43" xr:uid="{00000000-0005-0000-0000-00002B000000}"/>
    <cellStyle name="Porcentual 4" xfId="44" xr:uid="{00000000-0005-0000-0000-00002C000000}"/>
    <cellStyle name="Porcentual 4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60158</xdr:colOff>
      <xdr:row>0</xdr:row>
      <xdr:rowOff>60158</xdr:rowOff>
    </xdr:from>
    <xdr:to>
      <xdr:col>2</xdr:col>
      <xdr:colOff>2635251</xdr:colOff>
      <xdr:row>4</xdr:row>
      <xdr:rowOff>140367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58" y="60158"/>
          <a:ext cx="3061926" cy="842209"/>
        </a:xfrm>
        <a:prstGeom prst="rect">
          <a:avLst/>
        </a:prstGeom>
      </xdr:spPr>
    </xdr:pic>
    <xdr:clientData/>
  </xdr:twoCellAnchor>
  <xdr:oneCellAnchor>
    <xdr:from>
      <xdr:col>0</xdr:col>
      <xdr:colOff>38991</xdr:colOff>
      <xdr:row>26</xdr:row>
      <xdr:rowOff>113076</xdr:rowOff>
    </xdr:from>
    <xdr:ext cx="2998426" cy="842209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91" y="6177326"/>
          <a:ext cx="2998426" cy="842209"/>
        </a:xfrm>
        <a:prstGeom prst="rect">
          <a:avLst/>
        </a:prstGeom>
      </xdr:spPr>
    </xdr:pic>
    <xdr:clientData/>
  </xdr:oneCellAnchor>
  <xdr:twoCellAnchor>
    <xdr:from>
      <xdr:col>6</xdr:col>
      <xdr:colOff>123824</xdr:colOff>
      <xdr:row>0</xdr:row>
      <xdr:rowOff>76200</xdr:rowOff>
    </xdr:from>
    <xdr:to>
      <xdr:col>8</xdr:col>
      <xdr:colOff>571499</xdr:colOff>
      <xdr:row>4</xdr:row>
      <xdr:rowOff>66676</xdr:rowOff>
    </xdr:to>
    <xdr:pic>
      <xdr:nvPicPr>
        <xdr:cNvPr id="4" name="Imagen 2" descr="HOJA MEMBRETADA 20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857999" y="76200"/>
          <a:ext cx="2543175" cy="752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323850</xdr:colOff>
      <xdr:row>27</xdr:row>
      <xdr:rowOff>28575</xdr:rowOff>
    </xdr:from>
    <xdr:to>
      <xdr:col>8</xdr:col>
      <xdr:colOff>590550</xdr:colOff>
      <xdr:row>31</xdr:row>
      <xdr:rowOff>19051</xdr:rowOff>
    </xdr:to>
    <xdr:pic>
      <xdr:nvPicPr>
        <xdr:cNvPr id="6" name="Imagen 2" descr="HOJA MEMBRETADA 20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7058025" y="6267450"/>
          <a:ext cx="2362200" cy="752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28576</xdr:rowOff>
    </xdr:from>
    <xdr:to>
      <xdr:col>1</xdr:col>
      <xdr:colOff>866775</xdr:colOff>
      <xdr:row>4</xdr:row>
      <xdr:rowOff>1906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8006AB-E52B-42B6-9387-2C6E718E7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28576"/>
          <a:ext cx="2236470" cy="704850"/>
        </a:xfrm>
        <a:prstGeom prst="rect">
          <a:avLst/>
        </a:prstGeom>
      </xdr:spPr>
    </xdr:pic>
    <xdr:clientData/>
  </xdr:twoCellAnchor>
  <xdr:twoCellAnchor>
    <xdr:from>
      <xdr:col>3</xdr:col>
      <xdr:colOff>1114426</xdr:colOff>
      <xdr:row>0</xdr:row>
      <xdr:rowOff>85725</xdr:rowOff>
    </xdr:from>
    <xdr:to>
      <xdr:col>4</xdr:col>
      <xdr:colOff>1343026</xdr:colOff>
      <xdr:row>3</xdr:row>
      <xdr:rowOff>161925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C6B4D2C6-2A44-4552-AAA0-E8C8F8AF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463666" y="85725"/>
          <a:ext cx="198882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501773</xdr:colOff>
      <xdr:row>13</xdr:row>
      <xdr:rowOff>126498</xdr:rowOff>
    </xdr:from>
    <xdr:ext cx="4197111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0EBA0A2-3E5E-4191-8245-33F7E03224FE}"/>
            </a:ext>
          </a:extLst>
        </xdr:cNvPr>
        <xdr:cNvSpPr/>
      </xdr:nvSpPr>
      <xdr:spPr>
        <a:xfrm>
          <a:off x="2261993" y="3105918"/>
          <a:ext cx="4197111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"NO</a:t>
          </a:r>
          <a:r>
            <a:rPr lang="es-ES" sz="6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APLICA"</a:t>
          </a:r>
          <a:endParaRPr lang="es-ES" sz="6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0</xdr:col>
      <xdr:colOff>2352675</xdr:colOff>
      <xdr:row>6</xdr:row>
      <xdr:rowOff>32823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855531-7BD1-473A-BCE5-2C80EFE02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2228850" cy="752913"/>
        </a:xfrm>
        <a:prstGeom prst="rect">
          <a:avLst/>
        </a:prstGeom>
      </xdr:spPr>
    </xdr:pic>
    <xdr:clientData/>
  </xdr:twoCellAnchor>
  <xdr:twoCellAnchor>
    <xdr:from>
      <xdr:col>1</xdr:col>
      <xdr:colOff>2105025</xdr:colOff>
      <xdr:row>0</xdr:row>
      <xdr:rowOff>76201</xdr:rowOff>
    </xdr:from>
    <xdr:to>
      <xdr:col>2</xdr:col>
      <xdr:colOff>2057400</xdr:colOff>
      <xdr:row>3</xdr:row>
      <xdr:rowOff>152401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849A8691-B839-4816-A50D-1FD67512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265545" y="76201"/>
          <a:ext cx="2398395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2110244</xdr:colOff>
      <xdr:row>13</xdr:row>
      <xdr:rowOff>12198</xdr:rowOff>
    </xdr:from>
    <xdr:ext cx="4371069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B1EB12BB-D4F8-41BA-9D02-E07EB46C7797}"/>
            </a:ext>
          </a:extLst>
        </xdr:cNvPr>
        <xdr:cNvSpPr/>
      </xdr:nvSpPr>
      <xdr:spPr>
        <a:xfrm>
          <a:off x="2110244" y="2961138"/>
          <a:ext cx="4371069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66676</xdr:rowOff>
    </xdr:from>
    <xdr:to>
      <xdr:col>2</xdr:col>
      <xdr:colOff>2228850</xdr:colOff>
      <xdr:row>4</xdr:row>
      <xdr:rowOff>124548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AE4AB8-A894-420E-A8EE-9819B3101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170" y="66676"/>
          <a:ext cx="2400300" cy="789392"/>
        </a:xfrm>
        <a:prstGeom prst="rect">
          <a:avLst/>
        </a:prstGeom>
      </xdr:spPr>
    </xdr:pic>
    <xdr:clientData/>
  </xdr:twoCellAnchor>
  <xdr:twoCellAnchor>
    <xdr:from>
      <xdr:col>6</xdr:col>
      <xdr:colOff>19049</xdr:colOff>
      <xdr:row>0</xdr:row>
      <xdr:rowOff>66675</xdr:rowOff>
    </xdr:from>
    <xdr:to>
      <xdr:col>8</xdr:col>
      <xdr:colOff>428624</xdr:colOff>
      <xdr:row>4</xdr:row>
      <xdr:rowOff>152401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B3DED8B9-AB94-43F4-82CA-605ED79F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709409" y="66675"/>
          <a:ext cx="2207895" cy="8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2</xdr:col>
      <xdr:colOff>2162175</xdr:colOff>
      <xdr:row>4</xdr:row>
      <xdr:rowOff>130257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53E820-8D57-496A-9EB6-648B35099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170" y="95250"/>
          <a:ext cx="2333625" cy="766527"/>
        </a:xfrm>
        <a:prstGeom prst="rect">
          <a:avLst/>
        </a:prstGeom>
      </xdr:spPr>
    </xdr:pic>
    <xdr:clientData/>
  </xdr:twoCellAnchor>
  <xdr:twoCellAnchor>
    <xdr:from>
      <xdr:col>5</xdr:col>
      <xdr:colOff>866774</xdr:colOff>
      <xdr:row>0</xdr:row>
      <xdr:rowOff>57150</xdr:rowOff>
    </xdr:from>
    <xdr:to>
      <xdr:col>8</xdr:col>
      <xdr:colOff>342899</xdr:colOff>
      <xdr:row>4</xdr:row>
      <xdr:rowOff>142876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57977830-392E-4A79-80FC-8ADC04DC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657974" y="57150"/>
          <a:ext cx="2173605" cy="8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2</xdr:col>
      <xdr:colOff>2371725</xdr:colOff>
      <xdr:row>4</xdr:row>
      <xdr:rowOff>175164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04F522-FA33-405B-8DF9-33F616D34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" y="123825"/>
          <a:ext cx="2371725" cy="782859"/>
        </a:xfrm>
        <a:prstGeom prst="rect">
          <a:avLst/>
        </a:prstGeom>
      </xdr:spPr>
    </xdr:pic>
    <xdr:clientData/>
  </xdr:twoCellAnchor>
  <xdr:twoCellAnchor>
    <xdr:from>
      <xdr:col>6</xdr:col>
      <xdr:colOff>352424</xdr:colOff>
      <xdr:row>0</xdr:row>
      <xdr:rowOff>114300</xdr:rowOff>
    </xdr:from>
    <xdr:to>
      <xdr:col>8</xdr:col>
      <xdr:colOff>495299</xdr:colOff>
      <xdr:row>4</xdr:row>
      <xdr:rowOff>95251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684F5E74-7AD5-4545-BA00-986F391F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509384" y="114300"/>
          <a:ext cx="1941195" cy="712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85726</xdr:rowOff>
    </xdr:from>
    <xdr:to>
      <xdr:col>2</xdr:col>
      <xdr:colOff>2390775</xdr:colOff>
      <xdr:row>4</xdr:row>
      <xdr:rowOff>172996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F5A060-2CC3-4818-8C3F-B6444AAF0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5" y="85726"/>
          <a:ext cx="2484120" cy="818790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0</xdr:row>
      <xdr:rowOff>114300</xdr:rowOff>
    </xdr:from>
    <xdr:to>
      <xdr:col>8</xdr:col>
      <xdr:colOff>590549</xdr:colOff>
      <xdr:row>4</xdr:row>
      <xdr:rowOff>123826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DE62E990-23B1-4D89-8C7A-CF078694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7027544" y="114300"/>
          <a:ext cx="2318385" cy="74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142875</xdr:rowOff>
    </xdr:from>
    <xdr:to>
      <xdr:col>2</xdr:col>
      <xdr:colOff>2486025</xdr:colOff>
      <xdr:row>5</xdr:row>
      <xdr:rowOff>133274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958F8F-A7D8-49A4-A605-371BC8738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" y="142875"/>
          <a:ext cx="2646045" cy="904799"/>
        </a:xfrm>
        <a:prstGeom prst="rect">
          <a:avLst/>
        </a:prstGeom>
      </xdr:spPr>
    </xdr:pic>
    <xdr:clientData/>
  </xdr:twoCellAnchor>
  <xdr:twoCellAnchor>
    <xdr:from>
      <xdr:col>5</xdr:col>
      <xdr:colOff>828674</xdr:colOff>
      <xdr:row>0</xdr:row>
      <xdr:rowOff>76200</xdr:rowOff>
    </xdr:from>
    <xdr:to>
      <xdr:col>8</xdr:col>
      <xdr:colOff>504824</xdr:colOff>
      <xdr:row>4</xdr:row>
      <xdr:rowOff>19051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9ECCB9B9-AD02-4D76-BD96-AEA6B843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978014" y="76200"/>
          <a:ext cx="2282190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0</xdr:row>
      <xdr:rowOff>161926</xdr:rowOff>
    </xdr:from>
    <xdr:to>
      <xdr:col>2</xdr:col>
      <xdr:colOff>2510094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4ABF59-B837-4BAA-BB8F-528E437F1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59" y="161926"/>
          <a:ext cx="2471995" cy="847724"/>
        </a:xfrm>
        <a:prstGeom prst="rect">
          <a:avLst/>
        </a:prstGeom>
      </xdr:spPr>
    </xdr:pic>
    <xdr:clientData/>
  </xdr:twoCellAnchor>
  <xdr:twoCellAnchor>
    <xdr:from>
      <xdr:col>5</xdr:col>
      <xdr:colOff>847724</xdr:colOff>
      <xdr:row>0</xdr:row>
      <xdr:rowOff>85725</xdr:rowOff>
    </xdr:from>
    <xdr:to>
      <xdr:col>8</xdr:col>
      <xdr:colOff>619124</xdr:colOff>
      <xdr:row>4</xdr:row>
      <xdr:rowOff>38101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009E4399-7EDC-4A31-B46F-B285AF1C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997064" y="85725"/>
          <a:ext cx="2377440" cy="866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76200</xdr:rowOff>
    </xdr:from>
    <xdr:to>
      <xdr:col>2</xdr:col>
      <xdr:colOff>2371725</xdr:colOff>
      <xdr:row>4</xdr:row>
      <xdr:rowOff>160203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9F49D1-C44E-4476-B7C1-4A3E55A89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230" y="76200"/>
          <a:ext cx="2474595" cy="815523"/>
        </a:xfrm>
        <a:prstGeom prst="rect">
          <a:avLst/>
        </a:prstGeom>
      </xdr:spPr>
    </xdr:pic>
    <xdr:clientData/>
  </xdr:twoCellAnchor>
  <xdr:twoCellAnchor>
    <xdr:from>
      <xdr:col>6</xdr:col>
      <xdr:colOff>57150</xdr:colOff>
      <xdr:row>0</xdr:row>
      <xdr:rowOff>76200</xdr:rowOff>
    </xdr:from>
    <xdr:to>
      <xdr:col>8</xdr:col>
      <xdr:colOff>352425</xdr:colOff>
      <xdr:row>4</xdr:row>
      <xdr:rowOff>57151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BEA3E888-D0A2-4711-9A48-83756BB7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7219950" y="76200"/>
          <a:ext cx="2032635" cy="712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142876</xdr:rowOff>
    </xdr:from>
    <xdr:to>
      <xdr:col>2</xdr:col>
      <xdr:colOff>2286000</xdr:colOff>
      <xdr:row>5</xdr:row>
      <xdr:rowOff>126742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64DAE4-62A9-4980-A292-04E86F60F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615" y="142876"/>
          <a:ext cx="2630805" cy="898266"/>
        </a:xfrm>
        <a:prstGeom prst="rect">
          <a:avLst/>
        </a:prstGeom>
      </xdr:spPr>
    </xdr:pic>
    <xdr:clientData/>
  </xdr:twoCellAnchor>
  <xdr:twoCellAnchor>
    <xdr:from>
      <xdr:col>5</xdr:col>
      <xdr:colOff>609599</xdr:colOff>
      <xdr:row>0</xdr:row>
      <xdr:rowOff>123825</xdr:rowOff>
    </xdr:from>
    <xdr:to>
      <xdr:col>8</xdr:col>
      <xdr:colOff>285749</xdr:colOff>
      <xdr:row>4</xdr:row>
      <xdr:rowOff>47626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3E101A31-887E-4013-8D39-884FE53E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972299" y="123825"/>
          <a:ext cx="2282190" cy="838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esktop/respaldo%20ars/escritorio/Pag%20Web/documentos/Cuenta%20Publica/CUENTA%20PUBLICA%202019/CUENTA%20PUBLICA%202019%20EXCEL/II%20Inf%20Presupuestal%20CP%202019/E.A.P.E.%20%20C.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.ADMVA. (1)"/>
      <sheetName val="CLAS.ADMVA."/>
      <sheetName val="CTG"/>
      <sheetName val="COGC.C"/>
      <sheetName val="COG C.C.(2)"/>
      <sheetName val="COG C.C. (3)"/>
      <sheetName val="CFG"/>
      <sheetName val="FTE."/>
      <sheetName val="End Neto"/>
      <sheetName val="Int"/>
    </sheetNames>
    <sheetDataSet>
      <sheetData sheetId="0"/>
      <sheetData sheetId="1"/>
      <sheetData sheetId="2"/>
      <sheetData sheetId="3">
        <row r="38">
          <cell r="D38">
            <v>117934493</v>
          </cell>
          <cell r="E38">
            <v>653302</v>
          </cell>
          <cell r="F38">
            <v>118587795</v>
          </cell>
          <cell r="G38">
            <v>118488835</v>
          </cell>
          <cell r="H38">
            <v>110068492</v>
          </cell>
          <cell r="I38">
            <v>98960</v>
          </cell>
        </row>
      </sheetData>
      <sheetData sheetId="4">
        <row r="35">
          <cell r="D35">
            <v>52800229</v>
          </cell>
          <cell r="E35">
            <v>28555558</v>
          </cell>
          <cell r="F35">
            <v>81355787</v>
          </cell>
          <cell r="G35">
            <v>81355787</v>
          </cell>
          <cell r="H35">
            <v>75135927</v>
          </cell>
          <cell r="I35">
            <v>0</v>
          </cell>
        </row>
      </sheetData>
      <sheetData sheetId="5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view="pageBreakPreview" topLeftCell="A49" zoomScaleNormal="90" zoomScaleSheetLayoutView="100" workbookViewId="0">
      <selection activeCell="A31" sqref="A31:I31"/>
    </sheetView>
  </sheetViews>
  <sheetFormatPr baseColWidth="10" defaultColWidth="11.44140625" defaultRowHeight="10.199999999999999" x14ac:dyDescent="0.2"/>
  <cols>
    <col min="1" max="2" width="3.6640625" style="1" customWidth="1"/>
    <col min="3" max="3" width="46.44140625" style="1" customWidth="1"/>
    <col min="4" max="9" width="15.6640625" style="1" customWidth="1"/>
    <col min="10" max="10" width="11.44140625" style="1"/>
    <col min="11" max="11" width="11.6640625" style="1" bestFit="1" customWidth="1"/>
    <col min="12" max="16384" width="11.44140625" style="1"/>
  </cols>
  <sheetData>
    <row r="1" spans="1:11" ht="15" customHeight="1" x14ac:dyDescent="0.2">
      <c r="A1" s="65" t="s">
        <v>42</v>
      </c>
      <c r="B1" s="65"/>
      <c r="C1" s="65"/>
      <c r="D1" s="65"/>
      <c r="E1" s="65"/>
      <c r="F1" s="65"/>
      <c r="G1" s="65"/>
      <c r="H1" s="65"/>
      <c r="I1" s="65"/>
    </row>
    <row r="2" spans="1:11" ht="15" customHeight="1" x14ac:dyDescent="0.2">
      <c r="A2" s="65" t="s">
        <v>44</v>
      </c>
      <c r="B2" s="65"/>
      <c r="C2" s="65"/>
      <c r="D2" s="65"/>
      <c r="E2" s="65"/>
      <c r="F2" s="65"/>
      <c r="G2" s="65"/>
      <c r="H2" s="65"/>
      <c r="I2" s="65"/>
    </row>
    <row r="3" spans="1:11" ht="15" customHeight="1" x14ac:dyDescent="0.2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4" spans="1:11" s="2" customFormat="1" ht="15" customHeight="1" x14ac:dyDescent="0.2">
      <c r="A4" s="65" t="s">
        <v>43</v>
      </c>
      <c r="B4" s="65"/>
      <c r="C4" s="65"/>
      <c r="D4" s="65"/>
      <c r="E4" s="65"/>
      <c r="F4" s="65"/>
      <c r="G4" s="65"/>
      <c r="H4" s="65"/>
      <c r="I4" s="65"/>
    </row>
    <row r="5" spans="1:11" s="2" customFormat="1" x14ac:dyDescent="0.2">
      <c r="A5" s="32"/>
      <c r="B5" s="32"/>
      <c r="C5" s="32"/>
      <c r="D5" s="32"/>
      <c r="E5" s="32"/>
      <c r="F5" s="32"/>
      <c r="G5" s="32"/>
      <c r="H5" s="32"/>
      <c r="I5" s="32"/>
    </row>
    <row r="6" spans="1:11" ht="12" customHeight="1" x14ac:dyDescent="0.2">
      <c r="A6" s="66" t="s">
        <v>1</v>
      </c>
      <c r="B6" s="66"/>
      <c r="C6" s="66"/>
      <c r="D6" s="66" t="s">
        <v>2</v>
      </c>
      <c r="E6" s="66"/>
      <c r="F6" s="66"/>
      <c r="G6" s="66"/>
      <c r="H6" s="66"/>
      <c r="I6" s="68" t="s">
        <v>3</v>
      </c>
    </row>
    <row r="7" spans="1:11" ht="20.399999999999999" x14ac:dyDescent="0.2">
      <c r="A7" s="67"/>
      <c r="B7" s="67"/>
      <c r="C7" s="67"/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69"/>
    </row>
    <row r="8" spans="1:11" ht="12" customHeight="1" x14ac:dyDescent="0.2">
      <c r="A8" s="67"/>
      <c r="B8" s="67"/>
      <c r="C8" s="67"/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</row>
    <row r="9" spans="1:11" ht="12" customHeight="1" x14ac:dyDescent="0.2">
      <c r="A9" s="5"/>
      <c r="B9" s="6"/>
      <c r="C9" s="7"/>
      <c r="D9" s="8"/>
      <c r="E9" s="9"/>
      <c r="F9" s="9"/>
      <c r="G9" s="9"/>
      <c r="H9" s="9"/>
      <c r="I9" s="9"/>
      <c r="K9" s="10"/>
    </row>
    <row r="10" spans="1:11" ht="20.25" customHeight="1" x14ac:dyDescent="0.2">
      <c r="A10" s="61" t="s">
        <v>15</v>
      </c>
      <c r="B10" s="62"/>
      <c r="C10" s="63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K10" s="10"/>
    </row>
    <row r="11" spans="1:11" ht="20.25" customHeight="1" x14ac:dyDescent="0.2">
      <c r="A11" s="61" t="s">
        <v>16</v>
      </c>
      <c r="B11" s="62"/>
      <c r="C11" s="63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K11" s="10"/>
    </row>
    <row r="12" spans="1:11" ht="20.25" customHeight="1" x14ac:dyDescent="0.2">
      <c r="A12" s="61" t="s">
        <v>17</v>
      </c>
      <c r="B12" s="62"/>
      <c r="C12" s="63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K12" s="10"/>
    </row>
    <row r="13" spans="1:11" ht="20.25" customHeight="1" x14ac:dyDescent="0.2">
      <c r="A13" s="61" t="s">
        <v>18</v>
      </c>
      <c r="B13" s="62"/>
      <c r="C13" s="63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K13" s="10"/>
    </row>
    <row r="14" spans="1:11" ht="20.25" customHeight="1" x14ac:dyDescent="0.2">
      <c r="A14" s="61" t="s">
        <v>19</v>
      </c>
      <c r="B14" s="62"/>
      <c r="C14" s="63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K14" s="10"/>
    </row>
    <row r="15" spans="1:11" ht="20.25" customHeight="1" x14ac:dyDescent="0.2">
      <c r="A15" s="61" t="s">
        <v>20</v>
      </c>
      <c r="B15" s="62"/>
      <c r="C15" s="63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K15" s="10"/>
    </row>
    <row r="16" spans="1:11" ht="28.5" customHeight="1" x14ac:dyDescent="0.2">
      <c r="A16" s="64" t="s">
        <v>26</v>
      </c>
      <c r="B16" s="53"/>
      <c r="C16" s="54"/>
      <c r="D16" s="12">
        <v>24875709</v>
      </c>
      <c r="E16" s="12">
        <v>3530949</v>
      </c>
      <c r="F16" s="12">
        <f>D16+E16</f>
        <v>28406658</v>
      </c>
      <c r="G16" s="12">
        <v>28406658</v>
      </c>
      <c r="H16" s="12">
        <v>28229358</v>
      </c>
      <c r="I16" s="12">
        <f>H16-D16</f>
        <v>3353649</v>
      </c>
      <c r="K16" s="10"/>
    </row>
    <row r="17" spans="1:11" ht="42.75" customHeight="1" x14ac:dyDescent="0.2">
      <c r="A17" s="64" t="s">
        <v>27</v>
      </c>
      <c r="B17" s="53"/>
      <c r="C17" s="54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K17" s="10"/>
    </row>
    <row r="18" spans="1:11" ht="35.25" customHeight="1" x14ac:dyDescent="0.2">
      <c r="A18" s="64" t="s">
        <v>36</v>
      </c>
      <c r="B18" s="53"/>
      <c r="C18" s="54"/>
      <c r="D18" s="12">
        <v>145859011</v>
      </c>
      <c r="E18" s="12">
        <v>25682634</v>
      </c>
      <c r="F18" s="12">
        <f>D18+E18</f>
        <v>171541645</v>
      </c>
      <c r="G18" s="12">
        <v>171541531</v>
      </c>
      <c r="H18" s="12">
        <v>165129080</v>
      </c>
      <c r="I18" s="12">
        <f>H18-D18</f>
        <v>19270069</v>
      </c>
      <c r="K18" s="10"/>
    </row>
    <row r="19" spans="1:11" ht="24" customHeight="1" x14ac:dyDescent="0.2">
      <c r="A19" s="61" t="s">
        <v>21</v>
      </c>
      <c r="B19" s="62"/>
      <c r="C19" s="63"/>
      <c r="D19" s="12">
        <v>0</v>
      </c>
      <c r="E19" s="12">
        <v>0</v>
      </c>
      <c r="F19" s="12">
        <v>0</v>
      </c>
      <c r="G19" s="12">
        <v>115</v>
      </c>
      <c r="H19" s="12">
        <v>115</v>
      </c>
      <c r="I19" s="12">
        <v>115</v>
      </c>
      <c r="K19" s="10"/>
    </row>
    <row r="20" spans="1:11" ht="33.75" customHeight="1" x14ac:dyDescent="0.2">
      <c r="A20" s="13"/>
      <c r="B20" s="14"/>
      <c r="C20" s="15"/>
      <c r="D20" s="16"/>
      <c r="E20" s="17"/>
      <c r="F20" s="17"/>
      <c r="G20" s="17"/>
      <c r="H20" s="17"/>
      <c r="I20" s="11"/>
      <c r="K20" s="10"/>
    </row>
    <row r="21" spans="1:11" ht="12" customHeight="1" x14ac:dyDescent="0.2">
      <c r="A21" s="18"/>
      <c r="B21" s="19"/>
      <c r="C21" s="20" t="s">
        <v>22</v>
      </c>
      <c r="D21" s="51">
        <f>SUM(D10+D11+D12+D13+D14+D15+D16+D17+D18+D19)</f>
        <v>170734720</v>
      </c>
      <c r="E21" s="51">
        <f>SUM(E10+E11+E12+E13+E14+E15+E16+E17+E18+E19)</f>
        <v>29213583</v>
      </c>
      <c r="F21" s="51">
        <f>SUM(F10+F11+F12+F13+F14+F15+F16+F17+F18+F19)</f>
        <v>199948303</v>
      </c>
      <c r="G21" s="51">
        <f>SUM(G10+G11+G12+G13+G14+G15+G16+G17+G18+G19)</f>
        <v>199948304</v>
      </c>
      <c r="H21" s="51">
        <f>SUM(H10+H11+H12+H13+H14+H15+H16+H17+H18+H19)</f>
        <v>193358553</v>
      </c>
      <c r="I21" s="73">
        <f>I16+I17+I18+I19</f>
        <v>22623833</v>
      </c>
      <c r="K21" s="10"/>
    </row>
    <row r="22" spans="1:11" ht="12" customHeight="1" x14ac:dyDescent="0.2">
      <c r="A22" s="21"/>
      <c r="B22" s="21"/>
      <c r="C22" s="21"/>
      <c r="D22" s="22"/>
      <c r="E22" s="22"/>
      <c r="F22" s="22"/>
      <c r="G22" s="59" t="s">
        <v>41</v>
      </c>
      <c r="H22" s="60"/>
      <c r="I22" s="74"/>
      <c r="K22" s="10"/>
    </row>
    <row r="23" spans="1:11" x14ac:dyDescent="0.2">
      <c r="A23" s="55"/>
      <c r="B23" s="55"/>
      <c r="C23" s="55"/>
      <c r="D23" s="55"/>
      <c r="E23" s="55"/>
      <c r="F23" s="55"/>
      <c r="G23" s="55"/>
      <c r="H23" s="55"/>
      <c r="I23" s="55"/>
    </row>
    <row r="24" spans="1:11" ht="6" customHeight="1" x14ac:dyDescent="0.2">
      <c r="A24" s="28"/>
      <c r="B24" s="29"/>
      <c r="C24" s="29"/>
      <c r="D24" s="29"/>
      <c r="E24" s="29"/>
      <c r="F24" s="29"/>
      <c r="G24" s="29"/>
      <c r="H24" s="29"/>
      <c r="I24" s="30"/>
    </row>
    <row r="25" spans="1:11" x14ac:dyDescent="0.2">
      <c r="A25" s="33"/>
      <c r="B25" s="34"/>
      <c r="C25" s="34"/>
      <c r="D25" s="34"/>
      <c r="E25" s="34"/>
      <c r="F25" s="34"/>
      <c r="G25" s="34"/>
      <c r="H25" s="34"/>
      <c r="I25" s="31" t="s">
        <v>25</v>
      </c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11" ht="12" customHeight="1" x14ac:dyDescent="0.2">
      <c r="A27" s="48"/>
      <c r="B27" s="48"/>
      <c r="C27" s="48"/>
      <c r="D27" s="49"/>
      <c r="E27" s="49"/>
      <c r="F27" s="49"/>
      <c r="G27" s="49"/>
      <c r="H27" s="49"/>
      <c r="I27" s="49"/>
      <c r="J27" s="50"/>
      <c r="K27" s="10"/>
    </row>
    <row r="28" spans="1:11" ht="15" customHeight="1" x14ac:dyDescent="0.2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50"/>
    </row>
    <row r="29" spans="1:11" ht="15" customHeight="1" x14ac:dyDescent="0.2">
      <c r="A29" s="65" t="s">
        <v>44</v>
      </c>
      <c r="B29" s="65"/>
      <c r="C29" s="65"/>
      <c r="D29" s="65"/>
      <c r="E29" s="65"/>
      <c r="F29" s="65"/>
      <c r="G29" s="65"/>
      <c r="H29" s="65"/>
      <c r="I29" s="65"/>
      <c r="J29" s="50"/>
    </row>
    <row r="30" spans="1:11" ht="15" customHeight="1" x14ac:dyDescent="0.2">
      <c r="A30" s="65" t="s">
        <v>0</v>
      </c>
      <c r="B30" s="65"/>
      <c r="C30" s="65"/>
      <c r="D30" s="65"/>
      <c r="E30" s="65"/>
      <c r="F30" s="65"/>
      <c r="G30" s="65"/>
      <c r="H30" s="65"/>
      <c r="I30" s="65"/>
      <c r="J30" s="50"/>
    </row>
    <row r="31" spans="1:11" s="2" customFormat="1" ht="15" customHeight="1" x14ac:dyDescent="0.2">
      <c r="A31" s="65" t="s">
        <v>43</v>
      </c>
      <c r="B31" s="65"/>
      <c r="C31" s="65"/>
      <c r="D31" s="65"/>
      <c r="E31" s="65"/>
      <c r="F31" s="65"/>
      <c r="G31" s="65"/>
      <c r="H31" s="65"/>
      <c r="I31" s="65"/>
      <c r="J31" s="24"/>
    </row>
    <row r="32" spans="1:11" s="2" customForma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24"/>
    </row>
    <row r="33" spans="1:12" ht="12" customHeight="1" x14ac:dyDescent="0.2">
      <c r="A33" s="68" t="s">
        <v>23</v>
      </c>
      <c r="B33" s="68"/>
      <c r="C33" s="68"/>
      <c r="D33" s="66" t="s">
        <v>2</v>
      </c>
      <c r="E33" s="66"/>
      <c r="F33" s="66"/>
      <c r="G33" s="66"/>
      <c r="H33" s="66"/>
      <c r="I33" s="68" t="s">
        <v>3</v>
      </c>
      <c r="K33" s="10"/>
    </row>
    <row r="34" spans="1:12" ht="20.399999999999999" x14ac:dyDescent="0.2">
      <c r="A34" s="69"/>
      <c r="B34" s="69"/>
      <c r="C34" s="69"/>
      <c r="D34" s="3" t="s">
        <v>4</v>
      </c>
      <c r="E34" s="4" t="s">
        <v>5</v>
      </c>
      <c r="F34" s="3" t="s">
        <v>6</v>
      </c>
      <c r="G34" s="3" t="s">
        <v>7</v>
      </c>
      <c r="H34" s="3" t="s">
        <v>8</v>
      </c>
      <c r="I34" s="69"/>
      <c r="K34" s="10"/>
    </row>
    <row r="35" spans="1:12" ht="12" customHeight="1" x14ac:dyDescent="0.2">
      <c r="A35" s="69"/>
      <c r="B35" s="69"/>
      <c r="C35" s="69"/>
      <c r="D35" s="3" t="s">
        <v>9</v>
      </c>
      <c r="E35" s="3" t="s">
        <v>10</v>
      </c>
      <c r="F35" s="3" t="s">
        <v>11</v>
      </c>
      <c r="G35" s="3" t="s">
        <v>12</v>
      </c>
      <c r="H35" s="3" t="s">
        <v>13</v>
      </c>
      <c r="I35" s="3" t="s">
        <v>14</v>
      </c>
      <c r="K35" s="10"/>
    </row>
    <row r="36" spans="1:12" ht="12" customHeight="1" x14ac:dyDescent="0.2">
      <c r="A36" s="5"/>
      <c r="B36" s="6"/>
      <c r="C36" s="7"/>
      <c r="D36" s="9"/>
      <c r="E36" s="9"/>
      <c r="F36" s="9"/>
      <c r="G36" s="9"/>
      <c r="H36" s="9"/>
      <c r="I36" s="9"/>
      <c r="K36" s="10"/>
    </row>
    <row r="37" spans="1:12" ht="43.5" customHeight="1" x14ac:dyDescent="0.2">
      <c r="A37" s="70" t="s">
        <v>37</v>
      </c>
      <c r="B37" s="71"/>
      <c r="C37" s="72"/>
      <c r="D37" s="36">
        <v>0</v>
      </c>
      <c r="E37" s="11">
        <v>0</v>
      </c>
      <c r="F37" s="36">
        <v>0</v>
      </c>
      <c r="G37" s="36">
        <v>0</v>
      </c>
      <c r="H37" s="36">
        <v>0</v>
      </c>
      <c r="I37" s="36">
        <v>0</v>
      </c>
      <c r="K37" s="10"/>
    </row>
    <row r="38" spans="1:12" ht="12" customHeight="1" x14ac:dyDescent="0.2">
      <c r="A38" s="37"/>
      <c r="B38" s="53" t="s">
        <v>15</v>
      </c>
      <c r="C38" s="54"/>
      <c r="D38" s="38">
        <v>0</v>
      </c>
      <c r="E38" s="12">
        <v>0</v>
      </c>
      <c r="F38" s="38">
        <v>0</v>
      </c>
      <c r="G38" s="38">
        <v>0</v>
      </c>
      <c r="H38" s="38">
        <v>0</v>
      </c>
      <c r="I38" s="38">
        <v>0</v>
      </c>
      <c r="K38" s="23"/>
    </row>
    <row r="39" spans="1:12" ht="12" customHeight="1" x14ac:dyDescent="0.2">
      <c r="A39" s="37"/>
      <c r="B39" s="53" t="s">
        <v>16</v>
      </c>
      <c r="C39" s="54"/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</row>
    <row r="40" spans="1:12" ht="12" customHeight="1" x14ac:dyDescent="0.2">
      <c r="A40" s="37"/>
      <c r="B40" s="53" t="s">
        <v>17</v>
      </c>
      <c r="C40" s="54"/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</row>
    <row r="41" spans="1:12" ht="12" customHeight="1" x14ac:dyDescent="0.2">
      <c r="A41" s="37"/>
      <c r="B41" s="53" t="s">
        <v>18</v>
      </c>
      <c r="C41" s="54"/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</row>
    <row r="42" spans="1:12" ht="12" customHeight="1" x14ac:dyDescent="0.2">
      <c r="A42" s="37"/>
      <c r="B42" s="53" t="s">
        <v>38</v>
      </c>
      <c r="C42" s="54"/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</row>
    <row r="43" spans="1:12" ht="27.75" customHeight="1" x14ac:dyDescent="0.2">
      <c r="A43" s="37"/>
      <c r="B43" s="53" t="s">
        <v>39</v>
      </c>
      <c r="C43" s="54"/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L43" s="1" t="s">
        <v>24</v>
      </c>
    </row>
    <row r="44" spans="1:12" ht="30" customHeight="1" x14ac:dyDescent="0.2">
      <c r="A44" s="37"/>
      <c r="B44" s="53" t="s">
        <v>28</v>
      </c>
      <c r="C44" s="54"/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</row>
    <row r="45" spans="1:12" ht="26.25" customHeight="1" x14ac:dyDescent="0.2">
      <c r="A45" s="37"/>
      <c r="B45" s="53" t="s">
        <v>29</v>
      </c>
      <c r="C45" s="54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</row>
    <row r="46" spans="1:12" ht="23.25" customHeight="1" x14ac:dyDescent="0.2">
      <c r="A46" s="37"/>
      <c r="B46" s="39"/>
      <c r="C46" s="40"/>
      <c r="D46" s="38"/>
      <c r="E46" s="12"/>
      <c r="F46" s="41"/>
      <c r="G46" s="38"/>
      <c r="H46" s="38"/>
      <c r="I46" s="41"/>
    </row>
    <row r="47" spans="1:12" ht="49.5" customHeight="1" x14ac:dyDescent="0.2">
      <c r="A47" s="70" t="s">
        <v>30</v>
      </c>
      <c r="B47" s="71"/>
      <c r="C47" s="72"/>
      <c r="D47" s="36">
        <f>D48+D50+D51</f>
        <v>170734720</v>
      </c>
      <c r="E47" s="36">
        <f t="shared" ref="E47:F47" si="0">E48+E50+E51</f>
        <v>29213583</v>
      </c>
      <c r="F47" s="36">
        <f t="shared" si="0"/>
        <v>199948303</v>
      </c>
      <c r="G47" s="36">
        <f>G48+G50+G51+G54</f>
        <v>199948304</v>
      </c>
      <c r="H47" s="36">
        <f>H48+H50+H51+H54</f>
        <v>193358553</v>
      </c>
      <c r="I47" s="36">
        <f>I48+I50+I51+I54</f>
        <v>22623833</v>
      </c>
    </row>
    <row r="48" spans="1:12" ht="12" customHeight="1" x14ac:dyDescent="0.2">
      <c r="A48" s="42"/>
      <c r="B48" s="53" t="s">
        <v>16</v>
      </c>
      <c r="C48" s="54"/>
      <c r="D48" s="38">
        <v>0</v>
      </c>
      <c r="E48" s="12">
        <v>0</v>
      </c>
      <c r="F48" s="38">
        <v>0</v>
      </c>
      <c r="G48" s="38">
        <v>0</v>
      </c>
      <c r="H48" s="38">
        <v>0</v>
      </c>
      <c r="I48" s="38">
        <v>0</v>
      </c>
    </row>
    <row r="49" spans="1:9" ht="27" customHeight="1" x14ac:dyDescent="0.2">
      <c r="A49" s="42"/>
      <c r="B49" s="53" t="s">
        <v>38</v>
      </c>
      <c r="C49" s="54"/>
      <c r="D49" s="38"/>
      <c r="E49" s="12"/>
      <c r="F49" s="38"/>
      <c r="G49" s="38"/>
      <c r="H49" s="38"/>
      <c r="I49" s="38"/>
    </row>
    <row r="50" spans="1:9" ht="30" customHeight="1" x14ac:dyDescent="0.2">
      <c r="A50" s="37"/>
      <c r="B50" s="53" t="s">
        <v>40</v>
      </c>
      <c r="C50" s="54"/>
      <c r="D50" s="38">
        <v>24875709</v>
      </c>
      <c r="E50" s="12">
        <v>3530949</v>
      </c>
      <c r="F50" s="38">
        <f>D50+E50</f>
        <v>28406658</v>
      </c>
      <c r="G50" s="38">
        <v>28406658</v>
      </c>
      <c r="H50" s="38">
        <v>28229358</v>
      </c>
      <c r="I50" s="38">
        <f>H50-D50</f>
        <v>3353649</v>
      </c>
    </row>
    <row r="51" spans="1:9" s="26" customFormat="1" ht="30.75" customHeight="1" x14ac:dyDescent="0.2">
      <c r="A51" s="37"/>
      <c r="B51" s="53" t="s">
        <v>31</v>
      </c>
      <c r="C51" s="54"/>
      <c r="D51" s="38">
        <v>145859011</v>
      </c>
      <c r="E51" s="12">
        <v>25682634</v>
      </c>
      <c r="F51" s="38">
        <f>D51+E51</f>
        <v>171541645</v>
      </c>
      <c r="G51" s="38">
        <v>171541531</v>
      </c>
      <c r="H51" s="38">
        <v>165129080</v>
      </c>
      <c r="I51" s="38">
        <v>19270069</v>
      </c>
    </row>
    <row r="52" spans="1:9" ht="12" customHeight="1" x14ac:dyDescent="0.2">
      <c r="A52" s="43"/>
      <c r="B52" s="44"/>
      <c r="C52" s="45"/>
      <c r="D52" s="46"/>
      <c r="E52" s="25"/>
      <c r="F52" s="46"/>
      <c r="G52" s="46"/>
      <c r="H52" s="46"/>
      <c r="I52" s="46"/>
    </row>
    <row r="53" spans="1:9" ht="12" customHeight="1" x14ac:dyDescent="0.2">
      <c r="A53" s="42" t="s">
        <v>21</v>
      </c>
      <c r="B53" s="47"/>
      <c r="C53" s="40"/>
      <c r="D53" s="36">
        <v>0</v>
      </c>
      <c r="E53" s="11">
        <v>0</v>
      </c>
      <c r="F53" s="36">
        <v>0</v>
      </c>
      <c r="G53" s="36">
        <v>0</v>
      </c>
      <c r="H53" s="36">
        <v>0</v>
      </c>
      <c r="I53" s="36">
        <v>0</v>
      </c>
    </row>
    <row r="54" spans="1:9" ht="12" customHeight="1" x14ac:dyDescent="0.2">
      <c r="A54" s="37"/>
      <c r="B54" s="53" t="s">
        <v>21</v>
      </c>
      <c r="C54" s="54"/>
      <c r="D54" s="38">
        <v>0</v>
      </c>
      <c r="E54" s="12">
        <v>0</v>
      </c>
      <c r="F54" s="38">
        <v>0</v>
      </c>
      <c r="G54" s="38">
        <v>115</v>
      </c>
      <c r="H54" s="38">
        <v>115</v>
      </c>
      <c r="I54" s="38">
        <v>115</v>
      </c>
    </row>
    <row r="55" spans="1:9" ht="12" customHeight="1" x14ac:dyDescent="0.2">
      <c r="A55" s="13"/>
      <c r="B55" s="14"/>
      <c r="C55" s="15"/>
      <c r="D55" s="17"/>
      <c r="E55" s="17"/>
      <c r="F55" s="17"/>
      <c r="G55" s="17"/>
      <c r="H55" s="17"/>
      <c r="I55" s="17"/>
    </row>
    <row r="56" spans="1:9" ht="12" customHeight="1" x14ac:dyDescent="0.2">
      <c r="A56" s="18"/>
      <c r="B56" s="19"/>
      <c r="C56" s="27" t="s">
        <v>22</v>
      </c>
      <c r="D56" s="51">
        <f t="shared" ref="D56:I56" si="1">D47</f>
        <v>170734720</v>
      </c>
      <c r="E56" s="51">
        <f t="shared" si="1"/>
        <v>29213583</v>
      </c>
      <c r="F56" s="51">
        <f t="shared" si="1"/>
        <v>199948303</v>
      </c>
      <c r="G56" s="51">
        <f t="shared" si="1"/>
        <v>199948304</v>
      </c>
      <c r="H56" s="51">
        <f t="shared" si="1"/>
        <v>193358553</v>
      </c>
      <c r="I56" s="57">
        <f t="shared" si="1"/>
        <v>22623833</v>
      </c>
    </row>
    <row r="57" spans="1:9" x14ac:dyDescent="0.2">
      <c r="A57" s="21"/>
      <c r="B57" s="21"/>
      <c r="C57" s="21"/>
      <c r="D57" s="22"/>
      <c r="E57" s="22"/>
      <c r="F57" s="22"/>
      <c r="G57" s="59" t="s">
        <v>41</v>
      </c>
      <c r="H57" s="60"/>
      <c r="I57" s="58"/>
    </row>
    <row r="58" spans="1:9" ht="15" customHeight="1" x14ac:dyDescent="0.2">
      <c r="A58" s="35" t="s">
        <v>32</v>
      </c>
      <c r="B58" s="2"/>
      <c r="C58" s="2"/>
      <c r="D58" s="2"/>
      <c r="E58" s="2"/>
      <c r="F58" s="2"/>
      <c r="G58" s="2"/>
      <c r="H58" s="2"/>
      <c r="I58" s="2"/>
    </row>
    <row r="59" spans="1:9" ht="15.75" customHeight="1" x14ac:dyDescent="0.2">
      <c r="A59" s="35" t="s">
        <v>33</v>
      </c>
      <c r="B59" s="2"/>
      <c r="C59" s="2"/>
      <c r="D59" s="2"/>
      <c r="E59" s="2"/>
      <c r="F59" s="2"/>
      <c r="G59" s="2"/>
      <c r="H59" s="2"/>
      <c r="I59" s="2"/>
    </row>
    <row r="60" spans="1:9" ht="38.25" customHeight="1" x14ac:dyDescent="0.2">
      <c r="A60" s="56" t="s">
        <v>34</v>
      </c>
      <c r="B60" s="56"/>
      <c r="C60" s="56"/>
      <c r="D60" s="56"/>
      <c r="E60" s="56"/>
      <c r="F60" s="56"/>
      <c r="G60" s="56"/>
      <c r="H60" s="56"/>
      <c r="I60" s="56"/>
    </row>
    <row r="61" spans="1:9" x14ac:dyDescent="0.2">
      <c r="A61" s="55"/>
      <c r="B61" s="55"/>
      <c r="C61" s="55"/>
      <c r="D61" s="55"/>
      <c r="E61" s="55"/>
      <c r="F61" s="55"/>
      <c r="G61" s="55"/>
      <c r="H61" s="55"/>
      <c r="I61" s="55"/>
    </row>
    <row r="62" spans="1:9" ht="6" customHeight="1" x14ac:dyDescent="0.2">
      <c r="A62" s="28"/>
      <c r="B62" s="29"/>
      <c r="C62" s="29"/>
      <c r="D62" s="29"/>
      <c r="E62" s="29"/>
      <c r="F62" s="29"/>
      <c r="G62" s="29"/>
      <c r="H62" s="29"/>
      <c r="I62" s="30"/>
    </row>
    <row r="63" spans="1:9" x14ac:dyDescent="0.2">
      <c r="A63" s="33"/>
      <c r="B63" s="34"/>
      <c r="C63" s="34"/>
      <c r="D63" s="34"/>
      <c r="E63" s="34"/>
      <c r="F63" s="34"/>
      <c r="G63" s="34"/>
      <c r="H63" s="34"/>
      <c r="I63" s="31" t="s">
        <v>35</v>
      </c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</sheetData>
  <mergeCells count="46">
    <mergeCell ref="B40:C40"/>
    <mergeCell ref="B41:C41"/>
    <mergeCell ref="B42:C42"/>
    <mergeCell ref="B44:C44"/>
    <mergeCell ref="B49:C49"/>
    <mergeCell ref="B43:C43"/>
    <mergeCell ref="B45:C45"/>
    <mergeCell ref="A47:C47"/>
    <mergeCell ref="B48:C48"/>
    <mergeCell ref="A37:C37"/>
    <mergeCell ref="A31:I31"/>
    <mergeCell ref="B38:C38"/>
    <mergeCell ref="B39:C39"/>
    <mergeCell ref="A17:C17"/>
    <mergeCell ref="A18:C18"/>
    <mergeCell ref="A19:C19"/>
    <mergeCell ref="I21:I22"/>
    <mergeCell ref="G22:H22"/>
    <mergeCell ref="A33:C35"/>
    <mergeCell ref="D33:H33"/>
    <mergeCell ref="I33:I34"/>
    <mergeCell ref="A28:I28"/>
    <mergeCell ref="A29:I29"/>
    <mergeCell ref="A30:I30"/>
    <mergeCell ref="A23:I23"/>
    <mergeCell ref="A15:C15"/>
    <mergeCell ref="A16:C16"/>
    <mergeCell ref="A1:I1"/>
    <mergeCell ref="A2:I2"/>
    <mergeCell ref="A3:I3"/>
    <mergeCell ref="A6:C8"/>
    <mergeCell ref="D6:H6"/>
    <mergeCell ref="I6:I7"/>
    <mergeCell ref="A4:I4"/>
    <mergeCell ref="A10:C10"/>
    <mergeCell ref="A11:C11"/>
    <mergeCell ref="A12:C12"/>
    <mergeCell ref="A13:C13"/>
    <mergeCell ref="A14:C14"/>
    <mergeCell ref="B50:C50"/>
    <mergeCell ref="B51:C51"/>
    <mergeCell ref="B54:C54"/>
    <mergeCell ref="A61:I61"/>
    <mergeCell ref="A60:I60"/>
    <mergeCell ref="I56:I57"/>
    <mergeCell ref="G57:H57"/>
  </mergeCells>
  <printOptions horizontalCentered="1"/>
  <pageMargins left="0.78740157480314965" right="0.19685039370078741" top="0.59055118110236227" bottom="0.19685039370078741" header="0" footer="0"/>
  <pageSetup scale="80" orientation="landscape" horizontalDpi="300" verticalDpi="300" r:id="rId1"/>
  <rowBreaks count="1" manualBreakCount="1">
    <brk id="26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4423-4B25-48B3-A840-63EB74F25EAA}">
  <dimension ref="A1:E29"/>
  <sheetViews>
    <sheetView workbookViewId="0">
      <selection sqref="A1:E29"/>
    </sheetView>
  </sheetViews>
  <sheetFormatPr baseColWidth="10" defaultRowHeight="14.4" x14ac:dyDescent="0.3"/>
  <cols>
    <col min="1" max="1" width="25.6640625" customWidth="1"/>
    <col min="2" max="2" width="26.6640625" customWidth="1"/>
    <col min="3" max="5" width="25.6640625" customWidth="1"/>
  </cols>
  <sheetData>
    <row r="1" spans="1:5" x14ac:dyDescent="0.3">
      <c r="A1" s="154" t="s">
        <v>42</v>
      </c>
      <c r="B1" s="155"/>
      <c r="C1" s="155"/>
      <c r="D1" s="155"/>
      <c r="E1" s="156"/>
    </row>
    <row r="2" spans="1:5" x14ac:dyDescent="0.3">
      <c r="A2" s="157" t="s">
        <v>44</v>
      </c>
      <c r="B2" s="158"/>
      <c r="C2" s="158"/>
      <c r="D2" s="158"/>
      <c r="E2" s="159"/>
    </row>
    <row r="3" spans="1:5" x14ac:dyDescent="0.3">
      <c r="A3" s="157" t="s">
        <v>199</v>
      </c>
      <c r="B3" s="158"/>
      <c r="C3" s="158"/>
      <c r="D3" s="158"/>
      <c r="E3" s="159"/>
    </row>
    <row r="4" spans="1:5" ht="15" thickBot="1" x14ac:dyDescent="0.35">
      <c r="A4" s="160" t="s">
        <v>43</v>
      </c>
      <c r="B4" s="161"/>
      <c r="C4" s="162"/>
      <c r="D4" s="162"/>
      <c r="E4" s="163"/>
    </row>
    <row r="5" spans="1:5" ht="15" thickBot="1" x14ac:dyDescent="0.35">
      <c r="A5" s="164"/>
      <c r="B5" s="165"/>
      <c r="C5" s="165"/>
      <c r="D5" s="165"/>
      <c r="E5" s="165"/>
    </row>
    <row r="6" spans="1:5" ht="15" thickBot="1" x14ac:dyDescent="0.35">
      <c r="A6" s="166" t="s">
        <v>200</v>
      </c>
      <c r="B6" s="166"/>
      <c r="C6" s="167" t="s">
        <v>201</v>
      </c>
      <c r="D6" s="167" t="s">
        <v>202</v>
      </c>
      <c r="E6" s="167" t="s">
        <v>203</v>
      </c>
    </row>
    <row r="7" spans="1:5" ht="15" thickBot="1" x14ac:dyDescent="0.35">
      <c r="A7" s="166"/>
      <c r="B7" s="166"/>
      <c r="C7" s="167" t="s">
        <v>204</v>
      </c>
      <c r="D7" s="167" t="s">
        <v>205</v>
      </c>
      <c r="E7" s="167" t="s">
        <v>206</v>
      </c>
    </row>
    <row r="8" spans="1:5" ht="15" thickBot="1" x14ac:dyDescent="0.35">
      <c r="A8" s="168" t="s">
        <v>207</v>
      </c>
      <c r="B8" s="168"/>
      <c r="C8" s="168"/>
      <c r="D8" s="168"/>
      <c r="E8" s="168"/>
    </row>
    <row r="9" spans="1:5" x14ac:dyDescent="0.3">
      <c r="A9" s="169" t="s">
        <v>208</v>
      </c>
      <c r="B9" s="170"/>
      <c r="C9" s="171">
        <v>0</v>
      </c>
      <c r="D9" s="171">
        <v>0</v>
      </c>
      <c r="E9" s="172">
        <f t="shared" ref="E9:E15" si="0">C9-D9</f>
        <v>0</v>
      </c>
    </row>
    <row r="10" spans="1:5" x14ac:dyDescent="0.3">
      <c r="A10" s="173" t="s">
        <v>208</v>
      </c>
      <c r="B10" s="174"/>
      <c r="C10" s="175">
        <v>0</v>
      </c>
      <c r="D10" s="175">
        <v>0</v>
      </c>
      <c r="E10" s="176">
        <f t="shared" si="0"/>
        <v>0</v>
      </c>
    </row>
    <row r="11" spans="1:5" x14ac:dyDescent="0.3">
      <c r="A11" s="173" t="s">
        <v>208</v>
      </c>
      <c r="B11" s="174"/>
      <c r="C11" s="175">
        <v>0</v>
      </c>
      <c r="D11" s="175">
        <v>0</v>
      </c>
      <c r="E11" s="176">
        <f t="shared" si="0"/>
        <v>0</v>
      </c>
    </row>
    <row r="12" spans="1:5" x14ac:dyDescent="0.3">
      <c r="A12" s="173" t="s">
        <v>208</v>
      </c>
      <c r="B12" s="174"/>
      <c r="C12" s="175"/>
      <c r="D12" s="175">
        <v>0</v>
      </c>
      <c r="E12" s="176">
        <f t="shared" si="0"/>
        <v>0</v>
      </c>
    </row>
    <row r="13" spans="1:5" x14ac:dyDescent="0.3">
      <c r="A13" s="173" t="s">
        <v>208</v>
      </c>
      <c r="B13" s="174"/>
      <c r="C13" s="175">
        <v>0</v>
      </c>
      <c r="D13" s="175">
        <v>0</v>
      </c>
      <c r="E13" s="176">
        <f t="shared" si="0"/>
        <v>0</v>
      </c>
    </row>
    <row r="14" spans="1:5" x14ac:dyDescent="0.3">
      <c r="A14" s="173" t="s">
        <v>208</v>
      </c>
      <c r="B14" s="174"/>
      <c r="C14" s="175">
        <v>0</v>
      </c>
      <c r="D14" s="175">
        <v>0</v>
      </c>
      <c r="E14" s="176">
        <f t="shared" si="0"/>
        <v>0</v>
      </c>
    </row>
    <row r="15" spans="1:5" x14ac:dyDescent="0.3">
      <c r="A15" s="173" t="s">
        <v>208</v>
      </c>
      <c r="B15" s="174"/>
      <c r="C15" s="175">
        <v>0</v>
      </c>
      <c r="D15" s="175">
        <v>0</v>
      </c>
      <c r="E15" s="176">
        <f t="shared" si="0"/>
        <v>0</v>
      </c>
    </row>
    <row r="16" spans="1:5" x14ac:dyDescent="0.3">
      <c r="A16" s="177" t="s">
        <v>209</v>
      </c>
      <c r="B16" s="177"/>
      <c r="C16" s="178">
        <f>SUM(C9:C15)</f>
        <v>0</v>
      </c>
      <c r="D16" s="178">
        <f>SUM(D9:D15)</f>
        <v>0</v>
      </c>
      <c r="E16" s="179">
        <f>SUM(E9:E15)</f>
        <v>0</v>
      </c>
    </row>
    <row r="17" spans="1:5" x14ac:dyDescent="0.3">
      <c r="A17" s="180" t="s">
        <v>210</v>
      </c>
      <c r="B17" s="181"/>
      <c r="C17" s="181"/>
      <c r="D17" s="181"/>
      <c r="E17" s="182"/>
    </row>
    <row r="18" spans="1:5" x14ac:dyDescent="0.3">
      <c r="A18" s="183" t="s">
        <v>211</v>
      </c>
      <c r="B18" s="184"/>
      <c r="C18" s="185">
        <v>0</v>
      </c>
      <c r="D18" s="185">
        <v>0</v>
      </c>
      <c r="E18" s="186">
        <f t="shared" ref="E18:E24" si="1">C18-D18</f>
        <v>0</v>
      </c>
    </row>
    <row r="19" spans="1:5" x14ac:dyDescent="0.3">
      <c r="A19" s="173" t="s">
        <v>212</v>
      </c>
      <c r="B19" s="174"/>
      <c r="C19" s="175">
        <v>0</v>
      </c>
      <c r="D19" s="175">
        <v>0</v>
      </c>
      <c r="E19" s="176">
        <f t="shared" si="1"/>
        <v>0</v>
      </c>
    </row>
    <row r="20" spans="1:5" x14ac:dyDescent="0.3">
      <c r="A20" s="173" t="s">
        <v>212</v>
      </c>
      <c r="B20" s="174"/>
      <c r="C20" s="175">
        <v>0</v>
      </c>
      <c r="D20" s="175">
        <v>0</v>
      </c>
      <c r="E20" s="176">
        <f t="shared" si="1"/>
        <v>0</v>
      </c>
    </row>
    <row r="21" spans="1:5" x14ac:dyDescent="0.3">
      <c r="A21" s="173" t="s">
        <v>212</v>
      </c>
      <c r="B21" s="174"/>
      <c r="C21" s="175">
        <v>0</v>
      </c>
      <c r="D21" s="175">
        <v>0</v>
      </c>
      <c r="E21" s="176">
        <f t="shared" si="1"/>
        <v>0</v>
      </c>
    </row>
    <row r="22" spans="1:5" x14ac:dyDescent="0.3">
      <c r="A22" s="173" t="s">
        <v>212</v>
      </c>
      <c r="B22" s="174"/>
      <c r="C22" s="175">
        <v>0</v>
      </c>
      <c r="D22" s="175">
        <v>0</v>
      </c>
      <c r="E22" s="176">
        <f t="shared" si="1"/>
        <v>0</v>
      </c>
    </row>
    <row r="23" spans="1:5" x14ac:dyDescent="0.3">
      <c r="A23" s="173" t="s">
        <v>212</v>
      </c>
      <c r="B23" s="174"/>
      <c r="C23" s="175">
        <v>0</v>
      </c>
      <c r="D23" s="175">
        <v>0</v>
      </c>
      <c r="E23" s="176">
        <f t="shared" si="1"/>
        <v>0</v>
      </c>
    </row>
    <row r="24" spans="1:5" x14ac:dyDescent="0.3">
      <c r="A24" s="173" t="s">
        <v>212</v>
      </c>
      <c r="B24" s="174"/>
      <c r="C24" s="175">
        <v>0</v>
      </c>
      <c r="D24" s="175">
        <v>0</v>
      </c>
      <c r="E24" s="176">
        <f t="shared" si="1"/>
        <v>0</v>
      </c>
    </row>
    <row r="25" spans="1:5" x14ac:dyDescent="0.3">
      <c r="A25" s="173"/>
      <c r="B25" s="174"/>
      <c r="C25" s="175"/>
      <c r="D25" s="187" t="s">
        <v>213</v>
      </c>
      <c r="E25" s="188" t="s">
        <v>213</v>
      </c>
    </row>
    <row r="26" spans="1:5" x14ac:dyDescent="0.3">
      <c r="A26" s="189" t="s">
        <v>214</v>
      </c>
      <c r="B26" s="190"/>
      <c r="C26" s="179">
        <f>SUM(C18:C25)</f>
        <v>0</v>
      </c>
      <c r="D26" s="179">
        <f>SUM(D18:D25)</f>
        <v>0</v>
      </c>
      <c r="E26" s="179">
        <f>C26-D26</f>
        <v>0</v>
      </c>
    </row>
    <row r="27" spans="1:5" x14ac:dyDescent="0.3">
      <c r="A27" s="191"/>
      <c r="B27" s="192"/>
      <c r="C27" s="176"/>
      <c r="D27" s="187"/>
      <c r="E27" s="176" t="s">
        <v>213</v>
      </c>
    </row>
    <row r="28" spans="1:5" x14ac:dyDescent="0.3">
      <c r="A28" s="193" t="s">
        <v>215</v>
      </c>
      <c r="B28" s="194"/>
      <c r="C28" s="195">
        <f>C16+C26</f>
        <v>0</v>
      </c>
      <c r="D28" s="195">
        <f>D16+D26</f>
        <v>0</v>
      </c>
      <c r="E28" s="196">
        <f>C28-D28</f>
        <v>0</v>
      </c>
    </row>
    <row r="29" spans="1:5" x14ac:dyDescent="0.3">
      <c r="A29" s="197"/>
      <c r="B29" s="197"/>
      <c r="C29" s="197"/>
      <c r="D29" s="197"/>
      <c r="E29" s="197"/>
    </row>
  </sheetData>
  <mergeCells count="12">
    <mergeCell ref="A8:E8"/>
    <mergeCell ref="A16:B16"/>
    <mergeCell ref="A17:E17"/>
    <mergeCell ref="A26:B26"/>
    <mergeCell ref="A27:B27"/>
    <mergeCell ref="A28:B28"/>
    <mergeCell ref="A1:E1"/>
    <mergeCell ref="A2:E2"/>
    <mergeCell ref="A3:E3"/>
    <mergeCell ref="A4:E4"/>
    <mergeCell ref="A6:B6"/>
    <mergeCell ref="A7:B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1DCB-5715-4D67-B2CF-EA49A2A2B1C7}">
  <dimension ref="A1:I33"/>
  <sheetViews>
    <sheetView tabSelected="1" workbookViewId="0">
      <selection sqref="A1:XFD1048576"/>
    </sheetView>
  </sheetViews>
  <sheetFormatPr baseColWidth="10" defaultColWidth="11.44140625" defaultRowHeight="10.199999999999999" x14ac:dyDescent="0.2"/>
  <cols>
    <col min="1" max="1" width="60.6640625" style="1" customWidth="1"/>
    <col min="2" max="3" width="35.6640625" style="1" customWidth="1"/>
    <col min="4" max="16384" width="11.44140625" style="1"/>
  </cols>
  <sheetData>
    <row r="1" spans="1:9" x14ac:dyDescent="0.2">
      <c r="A1" s="154" t="s">
        <v>42</v>
      </c>
      <c r="B1" s="155"/>
      <c r="C1" s="156"/>
      <c r="D1" s="198"/>
      <c r="E1" s="198"/>
      <c r="F1" s="199"/>
      <c r="G1" s="199"/>
      <c r="H1" s="199"/>
      <c r="I1" s="200"/>
    </row>
    <row r="2" spans="1:9" x14ac:dyDescent="0.2">
      <c r="A2" s="201" t="s">
        <v>44</v>
      </c>
      <c r="B2" s="65"/>
      <c r="C2" s="202"/>
      <c r="D2" s="199"/>
      <c r="E2" s="199"/>
      <c r="F2" s="199"/>
      <c r="G2" s="199"/>
      <c r="H2" s="199"/>
      <c r="I2" s="200"/>
    </row>
    <row r="3" spans="1:9" x14ac:dyDescent="0.2">
      <c r="A3" s="201" t="s">
        <v>216</v>
      </c>
      <c r="B3" s="65"/>
      <c r="C3" s="202"/>
      <c r="D3" s="199"/>
      <c r="E3" s="199"/>
      <c r="F3" s="199"/>
      <c r="G3" s="199"/>
      <c r="H3" s="199"/>
      <c r="I3" s="200"/>
    </row>
    <row r="4" spans="1:9" ht="10.8" thickBot="1" x14ac:dyDescent="0.25">
      <c r="A4" s="160" t="s">
        <v>43</v>
      </c>
      <c r="B4" s="162"/>
      <c r="C4" s="163"/>
      <c r="D4" s="199"/>
      <c r="E4" s="199"/>
      <c r="F4" s="199"/>
      <c r="G4" s="199"/>
      <c r="H4" s="199"/>
      <c r="I4" s="200"/>
    </row>
    <row r="5" spans="1:9" ht="10.8" thickBot="1" x14ac:dyDescent="0.25">
      <c r="A5" s="203"/>
      <c r="B5" s="204"/>
      <c r="C5" s="204"/>
      <c r="D5" s="105"/>
      <c r="E5" s="105"/>
      <c r="F5" s="105"/>
      <c r="G5" s="105"/>
      <c r="H5" s="105"/>
      <c r="I5" s="105"/>
    </row>
    <row r="6" spans="1:9" ht="10.8" thickBot="1" x14ac:dyDescent="0.25">
      <c r="A6" s="205" t="s">
        <v>200</v>
      </c>
      <c r="B6" s="205" t="s">
        <v>7</v>
      </c>
      <c r="C6" s="205" t="s">
        <v>52</v>
      </c>
    </row>
    <row r="7" spans="1:9" ht="10.8" thickBot="1" x14ac:dyDescent="0.25">
      <c r="A7" s="206" t="s">
        <v>207</v>
      </c>
      <c r="B7" s="207"/>
      <c r="C7" s="208"/>
    </row>
    <row r="8" spans="1:9" x14ac:dyDescent="0.2">
      <c r="A8" s="209"/>
      <c r="B8" s="209"/>
      <c r="C8" s="210"/>
    </row>
    <row r="9" spans="1:9" x14ac:dyDescent="0.2">
      <c r="A9" s="211" t="s">
        <v>208</v>
      </c>
      <c r="B9" s="212">
        <v>0</v>
      </c>
      <c r="C9" s="213">
        <v>0</v>
      </c>
    </row>
    <row r="10" spans="1:9" x14ac:dyDescent="0.2">
      <c r="A10" s="211" t="s">
        <v>208</v>
      </c>
      <c r="B10" s="212">
        <v>0</v>
      </c>
      <c r="C10" s="212">
        <v>0</v>
      </c>
    </row>
    <row r="11" spans="1:9" x14ac:dyDescent="0.2">
      <c r="A11" s="211" t="s">
        <v>208</v>
      </c>
      <c r="B11" s="212">
        <v>0</v>
      </c>
      <c r="C11" s="212">
        <v>0</v>
      </c>
    </row>
    <row r="12" spans="1:9" x14ac:dyDescent="0.2">
      <c r="A12" s="211" t="s">
        <v>208</v>
      </c>
      <c r="B12" s="212"/>
      <c r="C12" s="212">
        <v>0</v>
      </c>
    </row>
    <row r="13" spans="1:9" x14ac:dyDescent="0.2">
      <c r="A13" s="211" t="s">
        <v>208</v>
      </c>
      <c r="B13" s="212">
        <v>0</v>
      </c>
      <c r="C13" s="213">
        <v>0</v>
      </c>
    </row>
    <row r="14" spans="1:9" x14ac:dyDescent="0.2">
      <c r="A14" s="211" t="s">
        <v>208</v>
      </c>
      <c r="B14" s="212">
        <v>0</v>
      </c>
      <c r="C14" s="213">
        <v>0</v>
      </c>
    </row>
    <row r="15" spans="1:9" x14ac:dyDescent="0.2">
      <c r="A15" s="211" t="s">
        <v>208</v>
      </c>
      <c r="B15" s="212">
        <v>0</v>
      </c>
      <c r="C15" s="212">
        <v>0</v>
      </c>
    </row>
    <row r="16" spans="1:9" ht="13.2" x14ac:dyDescent="0.25">
      <c r="A16" s="214" t="s">
        <v>217</v>
      </c>
      <c r="B16" s="215">
        <f>SUM(B8:B15)</f>
        <v>0</v>
      </c>
      <c r="C16" s="215">
        <f>SUM(C8:C15)</f>
        <v>0</v>
      </c>
    </row>
    <row r="17" spans="1:3" x14ac:dyDescent="0.2">
      <c r="A17" s="216"/>
      <c r="B17" s="216"/>
      <c r="C17" s="217"/>
    </row>
    <row r="18" spans="1:3" x14ac:dyDescent="0.2">
      <c r="A18" s="218" t="s">
        <v>210</v>
      </c>
      <c r="B18" s="219"/>
      <c r="C18" s="220"/>
    </row>
    <row r="19" spans="1:3" x14ac:dyDescent="0.2">
      <c r="A19" s="221"/>
      <c r="B19" s="221"/>
      <c r="C19" s="222"/>
    </row>
    <row r="20" spans="1:3" x14ac:dyDescent="0.2">
      <c r="A20" s="211" t="s">
        <v>211</v>
      </c>
      <c r="B20" s="212">
        <v>0</v>
      </c>
      <c r="C20" s="213">
        <v>0</v>
      </c>
    </row>
    <row r="21" spans="1:3" x14ac:dyDescent="0.2">
      <c r="A21" s="211" t="s">
        <v>212</v>
      </c>
      <c r="B21" s="212">
        <v>0</v>
      </c>
      <c r="C21" s="213">
        <v>0</v>
      </c>
    </row>
    <row r="22" spans="1:3" x14ac:dyDescent="0.2">
      <c r="A22" s="211" t="s">
        <v>212</v>
      </c>
      <c r="B22" s="212">
        <v>0</v>
      </c>
      <c r="C22" s="213">
        <v>0</v>
      </c>
    </row>
    <row r="23" spans="1:3" x14ac:dyDescent="0.2">
      <c r="A23" s="211" t="s">
        <v>212</v>
      </c>
      <c r="B23" s="212">
        <v>0</v>
      </c>
      <c r="C23" s="213">
        <v>0</v>
      </c>
    </row>
    <row r="24" spans="1:3" x14ac:dyDescent="0.2">
      <c r="A24" s="211" t="s">
        <v>212</v>
      </c>
      <c r="B24" s="212">
        <v>0</v>
      </c>
      <c r="C24" s="213">
        <v>0</v>
      </c>
    </row>
    <row r="25" spans="1:3" x14ac:dyDescent="0.2">
      <c r="A25" s="211" t="s">
        <v>212</v>
      </c>
      <c r="B25" s="212">
        <v>0</v>
      </c>
      <c r="C25" s="213">
        <v>0</v>
      </c>
    </row>
    <row r="26" spans="1:3" x14ac:dyDescent="0.2">
      <c r="A26" s="211" t="s">
        <v>212</v>
      </c>
      <c r="B26" s="212">
        <v>0</v>
      </c>
      <c r="C26" s="213">
        <v>0</v>
      </c>
    </row>
    <row r="27" spans="1:3" x14ac:dyDescent="0.2">
      <c r="A27" s="211"/>
      <c r="B27" s="212"/>
      <c r="C27" s="213"/>
    </row>
    <row r="28" spans="1:3" ht="13.2" x14ac:dyDescent="0.25">
      <c r="A28" s="214" t="s">
        <v>218</v>
      </c>
      <c r="B28" s="215">
        <f>SUM(B19:B27)</f>
        <v>0</v>
      </c>
      <c r="C28" s="215">
        <f>SUM(C19:C27)</f>
        <v>0</v>
      </c>
    </row>
    <row r="29" spans="1:3" ht="13.2" x14ac:dyDescent="0.25">
      <c r="A29" s="211"/>
      <c r="B29" s="223"/>
      <c r="C29" s="224"/>
    </row>
    <row r="30" spans="1:3" ht="13.2" x14ac:dyDescent="0.25">
      <c r="A30" s="225" t="s">
        <v>215</v>
      </c>
      <c r="B30" s="226">
        <f>+B16+B28</f>
        <v>0</v>
      </c>
      <c r="C30" s="226">
        <f>+C16+C28</f>
        <v>0</v>
      </c>
    </row>
    <row r="32" spans="1:3" x14ac:dyDescent="0.2">
      <c r="B32" s="227"/>
    </row>
    <row r="33" spans="2:2" x14ac:dyDescent="0.2">
      <c r="B33" s="104"/>
    </row>
  </sheetData>
  <mergeCells count="7">
    <mergeCell ref="A18:C18"/>
    <mergeCell ref="A1:C1"/>
    <mergeCell ref="A2:C2"/>
    <mergeCell ref="A3:C3"/>
    <mergeCell ref="A4:C4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FA3A-6E8E-4509-A5BA-8F2934C036E8}">
  <dimension ref="A1:S38"/>
  <sheetViews>
    <sheetView topLeftCell="A24" workbookViewId="0">
      <selection activeCell="C52" sqref="C52"/>
    </sheetView>
  </sheetViews>
  <sheetFormatPr baseColWidth="10" defaultRowHeight="14.4" x14ac:dyDescent="0.3"/>
  <cols>
    <col min="1" max="1" width="2.33203125" style="75" customWidth="1"/>
    <col min="2" max="2" width="3.33203125" style="1" customWidth="1"/>
    <col min="3" max="3" width="52.5546875" style="1" customWidth="1"/>
    <col min="4" max="9" width="13.109375" style="1" customWidth="1"/>
    <col min="10" max="10" width="2.6640625" style="75" customWidth="1"/>
  </cols>
  <sheetData>
    <row r="1" spans="2:19" x14ac:dyDescent="0.3">
      <c r="B1" s="76" t="s">
        <v>42</v>
      </c>
      <c r="C1" s="77"/>
      <c r="D1" s="77"/>
      <c r="E1" s="77"/>
      <c r="F1" s="77"/>
      <c r="G1" s="77"/>
      <c r="H1" s="77"/>
      <c r="I1" s="78"/>
      <c r="J1" s="1"/>
      <c r="K1" s="1"/>
      <c r="L1" s="79"/>
      <c r="M1" s="79"/>
      <c r="N1" s="79"/>
      <c r="O1" s="79"/>
      <c r="P1" s="79"/>
      <c r="Q1" s="79"/>
      <c r="R1" s="79"/>
      <c r="S1" s="79"/>
    </row>
    <row r="2" spans="2:19" x14ac:dyDescent="0.3">
      <c r="B2" s="80" t="s">
        <v>44</v>
      </c>
      <c r="C2" s="65"/>
      <c r="D2" s="65"/>
      <c r="E2" s="65"/>
      <c r="F2" s="65"/>
      <c r="G2" s="65"/>
      <c r="H2" s="65"/>
      <c r="I2" s="81"/>
      <c r="J2" s="1"/>
      <c r="K2" s="1"/>
      <c r="L2" s="79"/>
      <c r="M2" s="79"/>
      <c r="N2" s="79"/>
      <c r="O2" s="79"/>
      <c r="P2" s="79"/>
      <c r="Q2" s="79"/>
      <c r="R2" s="79"/>
      <c r="S2" s="79"/>
    </row>
    <row r="3" spans="2:19" x14ac:dyDescent="0.3">
      <c r="B3" s="80" t="s">
        <v>45</v>
      </c>
      <c r="C3" s="65"/>
      <c r="D3" s="65"/>
      <c r="E3" s="65"/>
      <c r="F3" s="65"/>
      <c r="G3" s="65"/>
      <c r="H3" s="65"/>
      <c r="I3" s="81"/>
      <c r="J3" s="1"/>
      <c r="K3" s="1"/>
      <c r="L3" s="79"/>
      <c r="M3" s="79"/>
      <c r="N3" s="79"/>
      <c r="O3" s="79"/>
      <c r="P3" s="79"/>
      <c r="Q3" s="79"/>
      <c r="R3" s="79"/>
      <c r="S3" s="79"/>
    </row>
    <row r="4" spans="2:19" x14ac:dyDescent="0.3">
      <c r="B4" s="80" t="s">
        <v>46</v>
      </c>
      <c r="C4" s="65"/>
      <c r="D4" s="65"/>
      <c r="E4" s="65"/>
      <c r="F4" s="65"/>
      <c r="G4" s="65"/>
      <c r="H4" s="65"/>
      <c r="I4" s="81"/>
      <c r="J4" s="1"/>
      <c r="K4" s="1"/>
      <c r="L4" s="79"/>
      <c r="M4" s="79"/>
      <c r="N4" s="79"/>
      <c r="O4" s="79"/>
      <c r="P4" s="79"/>
      <c r="Q4" s="79"/>
      <c r="R4" s="79"/>
      <c r="S4" s="79"/>
    </row>
    <row r="5" spans="2:19" ht="15" thickBot="1" x14ac:dyDescent="0.35">
      <c r="B5" s="82" t="s">
        <v>43</v>
      </c>
      <c r="C5" s="83"/>
      <c r="D5" s="83"/>
      <c r="E5" s="83"/>
      <c r="F5" s="83"/>
      <c r="G5" s="83"/>
      <c r="H5" s="83"/>
      <c r="I5" s="84"/>
      <c r="J5" s="1"/>
      <c r="K5" s="1"/>
    </row>
    <row r="6" spans="2:19" x14ac:dyDescent="0.3">
      <c r="B6" s="85" t="s">
        <v>47</v>
      </c>
      <c r="C6" s="85"/>
      <c r="D6" s="86" t="s">
        <v>48</v>
      </c>
      <c r="E6" s="86"/>
      <c r="F6" s="86"/>
      <c r="G6" s="86"/>
      <c r="H6" s="86"/>
      <c r="I6" s="86" t="s">
        <v>49</v>
      </c>
      <c r="J6" s="1"/>
      <c r="K6" s="1"/>
    </row>
    <row r="7" spans="2:19" ht="20.399999999999999" x14ac:dyDescent="0.3">
      <c r="B7" s="85"/>
      <c r="C7" s="85"/>
      <c r="D7" s="87" t="s">
        <v>50</v>
      </c>
      <c r="E7" s="87" t="s">
        <v>51</v>
      </c>
      <c r="F7" s="87" t="s">
        <v>6</v>
      </c>
      <c r="G7" s="87" t="s">
        <v>7</v>
      </c>
      <c r="H7" s="87" t="s">
        <v>52</v>
      </c>
      <c r="I7" s="86"/>
      <c r="J7" s="1"/>
      <c r="K7" s="1"/>
    </row>
    <row r="8" spans="2:19" x14ac:dyDescent="0.3">
      <c r="B8" s="85"/>
      <c r="C8" s="85"/>
      <c r="D8" s="87">
        <v>1</v>
      </c>
      <c r="E8" s="87">
        <v>2</v>
      </c>
      <c r="F8" s="87" t="s">
        <v>53</v>
      </c>
      <c r="G8" s="87">
        <v>4</v>
      </c>
      <c r="H8" s="87">
        <v>5</v>
      </c>
      <c r="I8" s="87" t="s">
        <v>54</v>
      </c>
      <c r="J8" s="1"/>
      <c r="K8" s="1"/>
    </row>
    <row r="9" spans="2:19" x14ac:dyDescent="0.3">
      <c r="B9" s="88"/>
      <c r="C9" s="89"/>
      <c r="D9" s="90"/>
      <c r="E9" s="90"/>
      <c r="F9" s="90"/>
      <c r="G9" s="90"/>
      <c r="H9" s="90"/>
      <c r="I9" s="90"/>
      <c r="J9" s="1"/>
      <c r="K9" s="1"/>
    </row>
    <row r="10" spans="2:19" x14ac:dyDescent="0.3">
      <c r="B10" s="91"/>
      <c r="C10" s="92"/>
      <c r="D10" s="93"/>
      <c r="E10" s="93"/>
      <c r="F10" s="93"/>
      <c r="G10" s="93"/>
      <c r="H10" s="93"/>
      <c r="I10" s="93"/>
      <c r="J10" s="1"/>
      <c r="K10" s="1"/>
    </row>
    <row r="11" spans="2:19" x14ac:dyDescent="0.3">
      <c r="B11" s="91"/>
      <c r="C11" s="94" t="s">
        <v>55</v>
      </c>
      <c r="D11" s="95">
        <f>SUM(D13:D14)</f>
        <v>170734720</v>
      </c>
      <c r="E11" s="95">
        <f t="shared" ref="E11:I11" si="0">SUM(E13:E14)</f>
        <v>29208861</v>
      </c>
      <c r="F11" s="95">
        <f>SUM(F13:F14)</f>
        <v>199943581</v>
      </c>
      <c r="G11" s="95">
        <f t="shared" si="0"/>
        <v>199844622</v>
      </c>
      <c r="H11" s="95">
        <f t="shared" si="0"/>
        <v>185204419</v>
      </c>
      <c r="I11" s="95">
        <f t="shared" si="0"/>
        <v>98960</v>
      </c>
      <c r="J11" s="1"/>
      <c r="K11" s="1"/>
    </row>
    <row r="12" spans="2:19" x14ac:dyDescent="0.3">
      <c r="B12" s="91"/>
      <c r="C12" s="94"/>
      <c r="D12" s="95"/>
      <c r="E12" s="95"/>
      <c r="F12" s="95"/>
      <c r="G12" s="95"/>
      <c r="H12" s="95"/>
      <c r="I12" s="95"/>
      <c r="J12" s="1"/>
      <c r="K12" s="1"/>
    </row>
    <row r="13" spans="2:19" x14ac:dyDescent="0.3">
      <c r="B13" s="91"/>
      <c r="C13" s="96" t="s">
        <v>56</v>
      </c>
      <c r="D13" s="97">
        <v>0</v>
      </c>
      <c r="E13" s="97">
        <v>0</v>
      </c>
      <c r="F13" s="97">
        <f>D13+E13</f>
        <v>0</v>
      </c>
      <c r="G13" s="97">
        <v>0</v>
      </c>
      <c r="H13" s="97">
        <v>0</v>
      </c>
      <c r="I13" s="97">
        <f>F13-G13</f>
        <v>0</v>
      </c>
      <c r="J13" s="1"/>
      <c r="K13" s="1"/>
    </row>
    <row r="14" spans="2:19" x14ac:dyDescent="0.3">
      <c r="B14" s="91"/>
      <c r="C14" s="96" t="s">
        <v>57</v>
      </c>
      <c r="D14" s="97">
        <v>170734720</v>
      </c>
      <c r="E14" s="97">
        <v>29208861</v>
      </c>
      <c r="F14" s="97">
        <f>D14+E14</f>
        <v>199943581</v>
      </c>
      <c r="G14" s="97">
        <v>199844622</v>
      </c>
      <c r="H14" s="97">
        <v>185204419</v>
      </c>
      <c r="I14" s="97">
        <f>F14-G14+1</f>
        <v>98960</v>
      </c>
      <c r="J14" s="1"/>
      <c r="K14" s="1"/>
    </row>
    <row r="15" spans="2:19" x14ac:dyDescent="0.3">
      <c r="B15" s="91"/>
      <c r="C15" s="94"/>
      <c r="D15" s="95"/>
      <c r="E15" s="95"/>
      <c r="F15" s="95"/>
      <c r="G15" s="95"/>
      <c r="H15" s="95"/>
      <c r="I15" s="95"/>
      <c r="J15" s="1"/>
      <c r="K15" s="1"/>
    </row>
    <row r="16" spans="2:19" x14ac:dyDescent="0.3">
      <c r="B16" s="91"/>
      <c r="C16" s="94" t="s">
        <v>58</v>
      </c>
      <c r="D16" s="95">
        <v>0</v>
      </c>
      <c r="E16" s="95">
        <v>0</v>
      </c>
      <c r="F16" s="95">
        <f>D16+E16</f>
        <v>0</v>
      </c>
      <c r="G16" s="95">
        <v>0</v>
      </c>
      <c r="H16" s="95">
        <v>0</v>
      </c>
      <c r="I16" s="95">
        <f>F16-G16</f>
        <v>0</v>
      </c>
      <c r="J16" s="1"/>
      <c r="K16" s="1"/>
    </row>
    <row r="17" spans="1:11" x14ac:dyDescent="0.3">
      <c r="B17" s="91"/>
      <c r="C17" s="94"/>
      <c r="D17" s="95"/>
      <c r="E17" s="95"/>
      <c r="F17" s="95"/>
      <c r="G17" s="95"/>
      <c r="H17" s="95"/>
      <c r="I17" s="95"/>
      <c r="J17" s="1"/>
      <c r="K17" s="1"/>
    </row>
    <row r="18" spans="1:11" x14ac:dyDescent="0.3">
      <c r="B18" s="91"/>
      <c r="C18" s="94"/>
      <c r="D18" s="95"/>
      <c r="E18" s="95"/>
      <c r="F18" s="95"/>
      <c r="G18" s="95"/>
      <c r="H18" s="95"/>
      <c r="I18" s="95"/>
      <c r="J18" s="1"/>
      <c r="K18" s="1"/>
    </row>
    <row r="19" spans="1:11" x14ac:dyDescent="0.3">
      <c r="B19" s="91"/>
      <c r="C19" s="94" t="s">
        <v>59</v>
      </c>
      <c r="D19" s="95">
        <v>0</v>
      </c>
      <c r="E19" s="95">
        <v>0</v>
      </c>
      <c r="F19" s="95">
        <f>D19+E19</f>
        <v>0</v>
      </c>
      <c r="G19" s="95">
        <v>0</v>
      </c>
      <c r="H19" s="95">
        <v>0</v>
      </c>
      <c r="I19" s="95">
        <f>F19-G19</f>
        <v>0</v>
      </c>
      <c r="J19" s="1"/>
      <c r="K19" s="1"/>
    </row>
    <row r="20" spans="1:11" x14ac:dyDescent="0.3">
      <c r="B20" s="91"/>
      <c r="C20" s="94"/>
      <c r="D20" s="95"/>
      <c r="E20" s="95"/>
      <c r="F20" s="95"/>
      <c r="G20" s="95"/>
      <c r="H20" s="95"/>
      <c r="I20" s="95"/>
      <c r="J20" s="1"/>
      <c r="K20" s="1"/>
    </row>
    <row r="21" spans="1:11" x14ac:dyDescent="0.3">
      <c r="B21" s="91"/>
      <c r="C21" s="94"/>
      <c r="D21" s="95"/>
      <c r="E21" s="95"/>
      <c r="F21" s="95"/>
      <c r="G21" s="95"/>
      <c r="H21" s="95"/>
      <c r="I21" s="95"/>
      <c r="J21" s="1"/>
      <c r="K21" s="1"/>
    </row>
    <row r="22" spans="1:11" x14ac:dyDescent="0.3">
      <c r="B22" s="91"/>
      <c r="C22" s="94" t="s">
        <v>60</v>
      </c>
      <c r="D22" s="95">
        <v>0</v>
      </c>
      <c r="E22" s="95">
        <v>0</v>
      </c>
      <c r="F22" s="95">
        <f>D22+E22</f>
        <v>0</v>
      </c>
      <c r="G22" s="95">
        <v>0</v>
      </c>
      <c r="H22" s="95">
        <v>0</v>
      </c>
      <c r="I22" s="95">
        <f>F22-G22</f>
        <v>0</v>
      </c>
      <c r="J22" s="1"/>
      <c r="K22" s="1"/>
    </row>
    <row r="23" spans="1:11" x14ac:dyDescent="0.3">
      <c r="B23" s="91"/>
      <c r="C23" s="94"/>
      <c r="D23" s="95"/>
      <c r="E23" s="95"/>
      <c r="F23" s="95"/>
      <c r="G23" s="95"/>
      <c r="H23" s="95"/>
      <c r="I23" s="95"/>
      <c r="J23" s="1"/>
      <c r="K23" s="1"/>
    </row>
    <row r="24" spans="1:11" x14ac:dyDescent="0.3">
      <c r="B24" s="91"/>
      <c r="C24" s="94"/>
      <c r="D24" s="95"/>
      <c r="E24" s="95"/>
      <c r="F24" s="95"/>
      <c r="G24" s="95"/>
      <c r="H24" s="95"/>
      <c r="I24" s="95"/>
      <c r="J24" s="1"/>
      <c r="K24" s="1"/>
    </row>
    <row r="25" spans="1:11" x14ac:dyDescent="0.3">
      <c r="B25" s="91"/>
      <c r="C25" s="94" t="s">
        <v>61</v>
      </c>
      <c r="D25" s="95">
        <v>0</v>
      </c>
      <c r="E25" s="95">
        <v>0</v>
      </c>
      <c r="F25" s="95">
        <f>D25+E25</f>
        <v>0</v>
      </c>
      <c r="G25" s="95">
        <v>0</v>
      </c>
      <c r="H25" s="95">
        <v>0</v>
      </c>
      <c r="I25" s="95">
        <f>F25-G25</f>
        <v>0</v>
      </c>
      <c r="J25" s="1"/>
      <c r="K25" s="1"/>
    </row>
    <row r="26" spans="1:11" x14ac:dyDescent="0.3">
      <c r="B26" s="91"/>
      <c r="C26" s="92"/>
      <c r="D26" s="93"/>
      <c r="E26" s="93"/>
      <c r="F26" s="93"/>
      <c r="G26" s="93"/>
      <c r="H26" s="93"/>
      <c r="I26" s="93"/>
      <c r="J26" s="1"/>
      <c r="K26" s="1"/>
    </row>
    <row r="27" spans="1:11" x14ac:dyDescent="0.3">
      <c r="B27" s="91"/>
      <c r="C27" s="92"/>
      <c r="D27" s="93"/>
      <c r="E27" s="93"/>
      <c r="F27" s="93"/>
      <c r="G27" s="93"/>
      <c r="H27" s="93"/>
      <c r="I27" s="93"/>
      <c r="J27" s="1"/>
      <c r="K27" s="1"/>
    </row>
    <row r="28" spans="1:11" x14ac:dyDescent="0.3">
      <c r="B28" s="91"/>
      <c r="C28" s="92"/>
      <c r="D28" s="93"/>
      <c r="E28" s="93"/>
      <c r="F28" s="93"/>
      <c r="G28" s="93"/>
      <c r="H28" s="93"/>
      <c r="I28" s="93"/>
      <c r="J28" s="1"/>
      <c r="K28" s="1"/>
    </row>
    <row r="29" spans="1:11" x14ac:dyDescent="0.3">
      <c r="B29" s="91"/>
      <c r="C29" s="92"/>
      <c r="D29" s="93"/>
      <c r="E29" s="93"/>
      <c r="F29" s="93"/>
      <c r="G29" s="93"/>
      <c r="H29" s="93"/>
      <c r="I29" s="93"/>
      <c r="J29" s="1"/>
      <c r="K29" s="1"/>
    </row>
    <row r="30" spans="1:11" x14ac:dyDescent="0.3">
      <c r="B30" s="91"/>
      <c r="C30" s="92"/>
      <c r="D30" s="93"/>
      <c r="E30" s="93"/>
      <c r="F30" s="93"/>
      <c r="G30" s="93"/>
      <c r="H30" s="93"/>
      <c r="I30" s="93"/>
      <c r="J30" s="1"/>
      <c r="K30" s="1"/>
    </row>
    <row r="31" spans="1:11" x14ac:dyDescent="0.3">
      <c r="B31" s="91"/>
      <c r="C31" s="92"/>
      <c r="D31" s="93"/>
      <c r="E31" s="93"/>
      <c r="F31" s="93"/>
      <c r="G31" s="93"/>
      <c r="H31" s="93"/>
      <c r="I31" s="93"/>
      <c r="J31" s="1"/>
      <c r="K31" s="1"/>
    </row>
    <row r="32" spans="1:11" s="99" customFormat="1" x14ac:dyDescent="0.3">
      <c r="A32" s="98"/>
      <c r="B32" s="91"/>
      <c r="C32" s="92"/>
      <c r="D32" s="93"/>
      <c r="E32" s="93"/>
      <c r="F32" s="93"/>
      <c r="G32" s="93"/>
      <c r="H32" s="93"/>
      <c r="I32" s="93"/>
      <c r="J32" s="1"/>
      <c r="K32" s="1"/>
    </row>
    <row r="33" spans="2:11" x14ac:dyDescent="0.3">
      <c r="B33" s="100"/>
      <c r="C33" s="101" t="s">
        <v>62</v>
      </c>
      <c r="D33" s="102">
        <f>D11+D16+D19+D22+D25</f>
        <v>170734720</v>
      </c>
      <c r="E33" s="102">
        <f t="shared" ref="E33:H33" si="1">E11+E16+E19+E22+E25</f>
        <v>29208861</v>
      </c>
      <c r="F33" s="102">
        <f>F11+F16+F19+F22+F25</f>
        <v>199943581</v>
      </c>
      <c r="G33" s="102">
        <f t="shared" si="1"/>
        <v>199844622</v>
      </c>
      <c r="H33" s="102">
        <f t="shared" si="1"/>
        <v>185204419</v>
      </c>
      <c r="I33" s="102">
        <f>I11+I16+I19+I22+I25</f>
        <v>98960</v>
      </c>
      <c r="J33" s="1"/>
      <c r="K33" s="1"/>
    </row>
    <row r="34" spans="2:11" x14ac:dyDescent="0.3">
      <c r="B34" s="2"/>
      <c r="C34" s="2"/>
      <c r="D34" s="103"/>
      <c r="E34" s="103"/>
      <c r="F34" s="103"/>
      <c r="G34" s="103"/>
      <c r="H34" s="103"/>
      <c r="I34" s="103"/>
      <c r="J34" s="1"/>
      <c r="K34" s="1"/>
    </row>
    <row r="35" spans="2:11" x14ac:dyDescent="0.3">
      <c r="D35" s="104"/>
      <c r="E35" s="104"/>
      <c r="F35" s="104"/>
      <c r="G35" s="104"/>
      <c r="H35" s="104"/>
      <c r="I35" s="104"/>
      <c r="J35" s="1"/>
      <c r="K35" s="1"/>
    </row>
    <row r="36" spans="2:11" x14ac:dyDescent="0.3">
      <c r="D36" s="104"/>
      <c r="E36" s="104"/>
      <c r="F36" s="104"/>
      <c r="G36" s="104"/>
      <c r="H36" s="104"/>
      <c r="I36" s="104"/>
      <c r="J36" s="1"/>
      <c r="K36" s="1"/>
    </row>
    <row r="37" spans="2:11" x14ac:dyDescent="0.3">
      <c r="J37" s="1"/>
      <c r="K37" s="1"/>
    </row>
    <row r="38" spans="2:11" x14ac:dyDescent="0.3">
      <c r="J38" s="1"/>
      <c r="K38" s="1"/>
    </row>
  </sheetData>
  <mergeCells count="12">
    <mergeCell ref="B4:I4"/>
    <mergeCell ref="L4:S4"/>
    <mergeCell ref="B5:I5"/>
    <mergeCell ref="B6:C8"/>
    <mergeCell ref="D6:H6"/>
    <mergeCell ref="I6:I7"/>
    <mergeCell ref="B1:I1"/>
    <mergeCell ref="L1:S1"/>
    <mergeCell ref="B2:I2"/>
    <mergeCell ref="L2:S2"/>
    <mergeCell ref="B3:I3"/>
    <mergeCell ref="L3:S3"/>
  </mergeCells>
  <pageMargins left="0.51181102362204722" right="0.70866141732283472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57E7-CB8E-4EEC-8AAD-A9564490879C}">
  <dimension ref="A1:J33"/>
  <sheetViews>
    <sheetView workbookViewId="0">
      <selection sqref="A1:J33"/>
    </sheetView>
  </sheetViews>
  <sheetFormatPr baseColWidth="10" defaultRowHeight="14.4" x14ac:dyDescent="0.3"/>
  <cols>
    <col min="1" max="1" width="2.33203125" customWidth="1"/>
    <col min="2" max="2" width="3.33203125" customWidth="1"/>
    <col min="3" max="3" width="52.5546875" customWidth="1"/>
    <col min="4" max="9" width="13.109375" customWidth="1"/>
    <col min="10" max="10" width="2.6640625" customWidth="1"/>
  </cols>
  <sheetData>
    <row r="1" spans="1:10" x14ac:dyDescent="0.3">
      <c r="A1" s="75"/>
      <c r="B1" s="76" t="s">
        <v>42</v>
      </c>
      <c r="C1" s="77"/>
      <c r="D1" s="77"/>
      <c r="E1" s="77"/>
      <c r="F1" s="77"/>
      <c r="G1" s="77"/>
      <c r="H1" s="77"/>
      <c r="I1" s="78"/>
      <c r="J1" s="75"/>
    </row>
    <row r="2" spans="1:10" x14ac:dyDescent="0.3">
      <c r="A2" s="75"/>
      <c r="B2" s="80" t="s">
        <v>44</v>
      </c>
      <c r="C2" s="65"/>
      <c r="D2" s="65"/>
      <c r="E2" s="65"/>
      <c r="F2" s="65"/>
      <c r="G2" s="65"/>
      <c r="H2" s="65"/>
      <c r="I2" s="81"/>
      <c r="J2" s="75"/>
    </row>
    <row r="3" spans="1:10" x14ac:dyDescent="0.3">
      <c r="A3" s="75"/>
      <c r="B3" s="80" t="s">
        <v>45</v>
      </c>
      <c r="C3" s="65"/>
      <c r="D3" s="65"/>
      <c r="E3" s="65"/>
      <c r="F3" s="65"/>
      <c r="G3" s="65"/>
      <c r="H3" s="65"/>
      <c r="I3" s="81"/>
      <c r="J3" s="75"/>
    </row>
    <row r="4" spans="1:10" x14ac:dyDescent="0.3">
      <c r="A4" s="75"/>
      <c r="B4" s="80" t="s">
        <v>46</v>
      </c>
      <c r="C4" s="65"/>
      <c r="D4" s="65"/>
      <c r="E4" s="65"/>
      <c r="F4" s="65"/>
      <c r="G4" s="65"/>
      <c r="H4" s="65"/>
      <c r="I4" s="81"/>
      <c r="J4" s="75"/>
    </row>
    <row r="5" spans="1:10" ht="15" thickBot="1" x14ac:dyDescent="0.35">
      <c r="A5" s="75"/>
      <c r="B5" s="82" t="s">
        <v>43</v>
      </c>
      <c r="C5" s="83"/>
      <c r="D5" s="83"/>
      <c r="E5" s="83"/>
      <c r="F5" s="83"/>
      <c r="G5" s="83"/>
      <c r="H5" s="83"/>
      <c r="I5" s="84"/>
      <c r="J5" s="75"/>
    </row>
    <row r="6" spans="1:10" x14ac:dyDescent="0.3">
      <c r="A6" s="75"/>
      <c r="B6" s="85" t="s">
        <v>47</v>
      </c>
      <c r="C6" s="85"/>
      <c r="D6" s="86" t="s">
        <v>48</v>
      </c>
      <c r="E6" s="86"/>
      <c r="F6" s="86"/>
      <c r="G6" s="86"/>
      <c r="H6" s="86"/>
      <c r="I6" s="86" t="s">
        <v>49</v>
      </c>
      <c r="J6" s="75"/>
    </row>
    <row r="7" spans="1:10" ht="20.399999999999999" x14ac:dyDescent="0.3">
      <c r="A7" s="75"/>
      <c r="B7" s="85"/>
      <c r="C7" s="85"/>
      <c r="D7" s="87" t="s">
        <v>50</v>
      </c>
      <c r="E7" s="87" t="s">
        <v>51</v>
      </c>
      <c r="F7" s="87" t="s">
        <v>6</v>
      </c>
      <c r="G7" s="87" t="s">
        <v>7</v>
      </c>
      <c r="H7" s="87" t="s">
        <v>52</v>
      </c>
      <c r="I7" s="86"/>
      <c r="J7" s="75"/>
    </row>
    <row r="8" spans="1:10" x14ac:dyDescent="0.3">
      <c r="A8" s="75"/>
      <c r="B8" s="85"/>
      <c r="C8" s="85"/>
      <c r="D8" s="87">
        <v>1</v>
      </c>
      <c r="E8" s="87">
        <v>2</v>
      </c>
      <c r="F8" s="87" t="s">
        <v>53</v>
      </c>
      <c r="G8" s="87">
        <v>4</v>
      </c>
      <c r="H8" s="87">
        <v>5</v>
      </c>
      <c r="I8" s="87" t="s">
        <v>54</v>
      </c>
      <c r="J8" s="75"/>
    </row>
    <row r="9" spans="1:10" x14ac:dyDescent="0.3">
      <c r="A9" s="75"/>
      <c r="B9" s="88"/>
      <c r="C9" s="89"/>
      <c r="D9" s="90"/>
      <c r="E9" s="90"/>
      <c r="F9" s="90"/>
      <c r="G9" s="90"/>
      <c r="H9" s="90"/>
      <c r="I9" s="90"/>
      <c r="J9" s="75"/>
    </row>
    <row r="10" spans="1:10" x14ac:dyDescent="0.3">
      <c r="A10" s="75"/>
      <c r="B10" s="91"/>
      <c r="C10" s="92"/>
      <c r="D10" s="93"/>
      <c r="E10" s="93"/>
      <c r="F10" s="93"/>
      <c r="G10" s="93"/>
      <c r="H10" s="93"/>
      <c r="I10" s="93"/>
      <c r="J10" s="75"/>
    </row>
    <row r="11" spans="1:10" x14ac:dyDescent="0.3">
      <c r="A11" s="75"/>
      <c r="B11" s="91"/>
      <c r="C11" s="94" t="s">
        <v>63</v>
      </c>
      <c r="D11" s="95">
        <v>0</v>
      </c>
      <c r="E11" s="95">
        <v>0</v>
      </c>
      <c r="F11" s="95">
        <f>D11+E11</f>
        <v>0</v>
      </c>
      <c r="G11" s="95">
        <v>0</v>
      </c>
      <c r="H11" s="95">
        <v>0</v>
      </c>
      <c r="I11" s="95">
        <f>F11-G11</f>
        <v>0</v>
      </c>
      <c r="J11" s="75"/>
    </row>
    <row r="12" spans="1:10" x14ac:dyDescent="0.3">
      <c r="A12" s="75"/>
      <c r="B12" s="91"/>
      <c r="C12" s="94" t="s">
        <v>64</v>
      </c>
      <c r="D12" s="95">
        <v>0</v>
      </c>
      <c r="E12" s="95">
        <v>0</v>
      </c>
      <c r="F12" s="95">
        <f t="shared" ref="F12:F20" si="0">D12+E12</f>
        <v>0</v>
      </c>
      <c r="G12" s="95">
        <v>0</v>
      </c>
      <c r="H12" s="95">
        <v>0</v>
      </c>
      <c r="I12" s="95">
        <f t="shared" ref="I12:I19" si="1">F12-G12</f>
        <v>0</v>
      </c>
      <c r="J12" s="75"/>
    </row>
    <row r="13" spans="1:10" x14ac:dyDescent="0.3">
      <c r="A13" s="75"/>
      <c r="B13" s="91"/>
      <c r="C13" s="94" t="s">
        <v>65</v>
      </c>
      <c r="D13" s="95">
        <v>0</v>
      </c>
      <c r="E13" s="95">
        <v>0</v>
      </c>
      <c r="F13" s="95">
        <f t="shared" si="0"/>
        <v>0</v>
      </c>
      <c r="G13" s="95">
        <v>0</v>
      </c>
      <c r="H13" s="95">
        <v>0</v>
      </c>
      <c r="I13" s="95">
        <f t="shared" si="1"/>
        <v>0</v>
      </c>
      <c r="J13" s="75"/>
    </row>
    <row r="14" spans="1:10" x14ac:dyDescent="0.3">
      <c r="A14" s="75"/>
      <c r="B14" s="91"/>
      <c r="C14" s="94" t="s">
        <v>66</v>
      </c>
      <c r="D14" s="95">
        <v>0</v>
      </c>
      <c r="E14" s="95">
        <v>0</v>
      </c>
      <c r="F14" s="95">
        <f t="shared" si="0"/>
        <v>0</v>
      </c>
      <c r="G14" s="95">
        <v>0</v>
      </c>
      <c r="H14" s="95">
        <v>0</v>
      </c>
      <c r="I14" s="95">
        <f t="shared" si="1"/>
        <v>0</v>
      </c>
      <c r="J14" s="75"/>
    </row>
    <row r="15" spans="1:10" x14ac:dyDescent="0.3">
      <c r="A15" s="75"/>
      <c r="B15" s="91"/>
      <c r="C15" s="94" t="s">
        <v>67</v>
      </c>
      <c r="D15" s="95">
        <v>0</v>
      </c>
      <c r="E15" s="95">
        <v>0</v>
      </c>
      <c r="F15" s="95">
        <f t="shared" si="0"/>
        <v>0</v>
      </c>
      <c r="G15" s="95">
        <v>0</v>
      </c>
      <c r="H15" s="95">
        <v>0</v>
      </c>
      <c r="I15" s="95">
        <f t="shared" si="1"/>
        <v>0</v>
      </c>
      <c r="J15" s="75"/>
    </row>
    <row r="16" spans="1:10" x14ac:dyDescent="0.3">
      <c r="A16" s="75"/>
      <c r="B16" s="91"/>
      <c r="C16" s="94" t="s">
        <v>68</v>
      </c>
      <c r="D16" s="95">
        <v>0</v>
      </c>
      <c r="E16" s="95">
        <v>0</v>
      </c>
      <c r="F16" s="95">
        <f t="shared" si="0"/>
        <v>0</v>
      </c>
      <c r="G16" s="95">
        <v>0</v>
      </c>
      <c r="H16" s="95">
        <v>0</v>
      </c>
      <c r="I16" s="95">
        <f t="shared" si="1"/>
        <v>0</v>
      </c>
      <c r="J16" s="75"/>
    </row>
    <row r="17" spans="1:10" x14ac:dyDescent="0.3">
      <c r="A17" s="75"/>
      <c r="B17" s="91"/>
      <c r="C17" s="94" t="s">
        <v>69</v>
      </c>
      <c r="D17" s="95">
        <v>0</v>
      </c>
      <c r="E17" s="95">
        <v>0</v>
      </c>
      <c r="F17" s="95">
        <f t="shared" si="0"/>
        <v>0</v>
      </c>
      <c r="G17" s="95">
        <v>0</v>
      </c>
      <c r="H17" s="95">
        <v>0</v>
      </c>
      <c r="I17" s="95">
        <f t="shared" si="1"/>
        <v>0</v>
      </c>
      <c r="J17" s="75"/>
    </row>
    <row r="18" spans="1:10" x14ac:dyDescent="0.3">
      <c r="A18" s="75"/>
      <c r="B18" s="91"/>
      <c r="C18" s="94" t="s">
        <v>70</v>
      </c>
      <c r="D18" s="95">
        <v>0</v>
      </c>
      <c r="E18" s="95">
        <v>0</v>
      </c>
      <c r="F18" s="95">
        <f t="shared" si="0"/>
        <v>0</v>
      </c>
      <c r="G18" s="95">
        <v>0</v>
      </c>
      <c r="H18" s="95">
        <v>0</v>
      </c>
      <c r="I18" s="95">
        <f t="shared" si="1"/>
        <v>0</v>
      </c>
      <c r="J18" s="75"/>
    </row>
    <row r="19" spans="1:10" x14ac:dyDescent="0.3">
      <c r="A19" s="75"/>
      <c r="B19" s="91"/>
      <c r="C19" s="94" t="s">
        <v>71</v>
      </c>
      <c r="D19" s="95">
        <v>0</v>
      </c>
      <c r="E19" s="95">
        <v>0</v>
      </c>
      <c r="F19" s="95">
        <f t="shared" si="0"/>
        <v>0</v>
      </c>
      <c r="G19" s="95">
        <v>0</v>
      </c>
      <c r="H19" s="95">
        <v>0</v>
      </c>
      <c r="I19" s="95">
        <f t="shared" si="1"/>
        <v>0</v>
      </c>
      <c r="J19" s="75"/>
    </row>
    <row r="20" spans="1:10" x14ac:dyDescent="0.3">
      <c r="A20" s="75"/>
      <c r="B20" s="91"/>
      <c r="C20" s="94" t="s">
        <v>72</v>
      </c>
      <c r="D20" s="95">
        <v>170734720</v>
      </c>
      <c r="E20" s="95">
        <v>29208861</v>
      </c>
      <c r="F20" s="95">
        <f t="shared" si="0"/>
        <v>199943581</v>
      </c>
      <c r="G20" s="95">
        <v>199844622</v>
      </c>
      <c r="H20" s="95">
        <v>185204419</v>
      </c>
      <c r="I20" s="95">
        <f>F20-G20+1</f>
        <v>98960</v>
      </c>
      <c r="J20" s="75"/>
    </row>
    <row r="21" spans="1:10" x14ac:dyDescent="0.3">
      <c r="A21" s="75"/>
      <c r="B21" s="91"/>
      <c r="C21" s="94"/>
      <c r="D21" s="95"/>
      <c r="E21" s="95"/>
      <c r="F21" s="95"/>
      <c r="G21" s="95"/>
      <c r="H21" s="95"/>
      <c r="I21" s="95"/>
      <c r="J21" s="75"/>
    </row>
    <row r="22" spans="1:10" x14ac:dyDescent="0.3">
      <c r="A22" s="75"/>
      <c r="B22" s="91"/>
      <c r="C22" s="94"/>
      <c r="D22" s="95"/>
      <c r="E22" s="95"/>
      <c r="F22" s="95"/>
      <c r="G22" s="95"/>
      <c r="H22" s="95"/>
      <c r="I22" s="95"/>
      <c r="J22" s="75"/>
    </row>
    <row r="23" spans="1:10" x14ac:dyDescent="0.3">
      <c r="A23" s="75"/>
      <c r="B23" s="91"/>
      <c r="C23" s="94"/>
      <c r="D23" s="95"/>
      <c r="E23" s="95"/>
      <c r="F23" s="95"/>
      <c r="G23" s="95"/>
      <c r="H23" s="95"/>
      <c r="I23" s="95"/>
      <c r="J23" s="75"/>
    </row>
    <row r="24" spans="1:10" x14ac:dyDescent="0.3">
      <c r="A24" s="75"/>
      <c r="B24" s="91"/>
      <c r="C24" s="94"/>
      <c r="D24" s="95"/>
      <c r="E24" s="95"/>
      <c r="F24" s="95"/>
      <c r="G24" s="95"/>
      <c r="H24" s="95"/>
      <c r="I24" s="95"/>
      <c r="J24" s="75"/>
    </row>
    <row r="25" spans="1:10" x14ac:dyDescent="0.3">
      <c r="A25" s="75"/>
      <c r="B25" s="91"/>
      <c r="C25" s="94"/>
      <c r="D25" s="95"/>
      <c r="E25" s="95"/>
      <c r="F25" s="95"/>
      <c r="G25" s="95"/>
      <c r="H25" s="95"/>
      <c r="I25" s="95"/>
      <c r="J25" s="75"/>
    </row>
    <row r="26" spans="1:10" x14ac:dyDescent="0.3">
      <c r="A26" s="75"/>
      <c r="B26" s="91"/>
      <c r="C26" s="92"/>
      <c r="D26" s="93"/>
      <c r="E26" s="93"/>
      <c r="F26" s="93"/>
      <c r="G26" s="93"/>
      <c r="H26" s="93"/>
      <c r="I26" s="93"/>
      <c r="J26" s="75"/>
    </row>
    <row r="27" spans="1:10" x14ac:dyDescent="0.3">
      <c r="A27" s="75"/>
      <c r="B27" s="91"/>
      <c r="C27" s="92"/>
      <c r="D27" s="93"/>
      <c r="E27" s="93"/>
      <c r="F27" s="93"/>
      <c r="G27" s="93"/>
      <c r="H27" s="93"/>
      <c r="I27" s="93"/>
      <c r="J27" s="75"/>
    </row>
    <row r="28" spans="1:10" x14ac:dyDescent="0.3">
      <c r="A28" s="75"/>
      <c r="B28" s="91"/>
      <c r="C28" s="92"/>
      <c r="D28" s="93"/>
      <c r="E28" s="93"/>
      <c r="F28" s="93"/>
      <c r="G28" s="93"/>
      <c r="H28" s="93"/>
      <c r="I28" s="93"/>
      <c r="J28" s="75"/>
    </row>
    <row r="29" spans="1:10" x14ac:dyDescent="0.3">
      <c r="A29" s="75"/>
      <c r="B29" s="91"/>
      <c r="C29" s="92"/>
      <c r="D29" s="93"/>
      <c r="E29" s="93"/>
      <c r="F29" s="93"/>
      <c r="G29" s="93"/>
      <c r="H29" s="93"/>
      <c r="I29" s="93"/>
      <c r="J29" s="75"/>
    </row>
    <row r="30" spans="1:10" x14ac:dyDescent="0.3">
      <c r="A30" s="75"/>
      <c r="B30" s="91"/>
      <c r="C30" s="92"/>
      <c r="D30" s="93"/>
      <c r="E30" s="93"/>
      <c r="F30" s="93"/>
      <c r="G30" s="93"/>
      <c r="H30" s="93"/>
      <c r="I30" s="93"/>
      <c r="J30" s="75"/>
    </row>
    <row r="31" spans="1:10" x14ac:dyDescent="0.3">
      <c r="A31" s="75"/>
      <c r="B31" s="91"/>
      <c r="C31" s="92"/>
      <c r="D31" s="93"/>
      <c r="E31" s="93"/>
      <c r="F31" s="93"/>
      <c r="G31" s="93"/>
      <c r="H31" s="93"/>
      <c r="I31" s="93"/>
      <c r="J31" s="75"/>
    </row>
    <row r="32" spans="1:10" x14ac:dyDescent="0.3">
      <c r="A32" s="98"/>
      <c r="B32" s="91"/>
      <c r="C32" s="92"/>
      <c r="D32" s="93"/>
      <c r="E32" s="93"/>
      <c r="F32" s="93"/>
      <c r="G32" s="93"/>
      <c r="H32" s="93"/>
      <c r="I32" s="93"/>
      <c r="J32" s="98"/>
    </row>
    <row r="33" spans="1:10" x14ac:dyDescent="0.3">
      <c r="A33" s="75"/>
      <c r="B33" s="100"/>
      <c r="C33" s="101" t="s">
        <v>62</v>
      </c>
      <c r="D33" s="102">
        <f>SUM(D11:D32)</f>
        <v>170734720</v>
      </c>
      <c r="E33" s="102">
        <f t="shared" ref="E33:H33" si="2">SUM(E11:E32)</f>
        <v>29208861</v>
      </c>
      <c r="F33" s="102">
        <f>SUM(F11:F32)</f>
        <v>199943581</v>
      </c>
      <c r="G33" s="102">
        <f t="shared" si="2"/>
        <v>199844622</v>
      </c>
      <c r="H33" s="102">
        <f t="shared" si="2"/>
        <v>185204419</v>
      </c>
      <c r="I33" s="102">
        <f>SUM(I11:I32)</f>
        <v>98960</v>
      </c>
      <c r="J33" s="75"/>
    </row>
  </sheetData>
  <mergeCells count="8">
    <mergeCell ref="B1:I1"/>
    <mergeCell ref="B2:I2"/>
    <mergeCell ref="B3:I3"/>
    <mergeCell ref="B4:I4"/>
    <mergeCell ref="B5:I5"/>
    <mergeCell ref="B6:C8"/>
    <mergeCell ref="D6:H6"/>
    <mergeCell ref="I6:I7"/>
  </mergeCells>
  <pageMargins left="0.51181102362204722" right="0.51181102362204722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3FDEA-370D-4921-99BC-A0BEFDDC3FF3}">
  <dimension ref="A1:J32"/>
  <sheetViews>
    <sheetView workbookViewId="0">
      <selection sqref="A1:J32"/>
    </sheetView>
  </sheetViews>
  <sheetFormatPr baseColWidth="10" defaultRowHeight="14.4" x14ac:dyDescent="0.3"/>
  <cols>
    <col min="1" max="1" width="2.5546875" customWidth="1"/>
    <col min="2" max="2" width="2" customWidth="1"/>
    <col min="3" max="3" width="45.88671875" customWidth="1"/>
    <col min="4" max="9" width="13.109375" customWidth="1"/>
    <col min="10" max="10" width="3" customWidth="1"/>
  </cols>
  <sheetData>
    <row r="1" spans="1:10" x14ac:dyDescent="0.3">
      <c r="A1" s="75"/>
      <c r="B1" s="76" t="s">
        <v>42</v>
      </c>
      <c r="C1" s="77"/>
      <c r="D1" s="77"/>
      <c r="E1" s="77"/>
      <c r="F1" s="77"/>
      <c r="G1" s="77"/>
      <c r="H1" s="77"/>
      <c r="I1" s="78"/>
    </row>
    <row r="2" spans="1:10" x14ac:dyDescent="0.3">
      <c r="A2" s="75"/>
      <c r="B2" s="80" t="s">
        <v>44</v>
      </c>
      <c r="C2" s="65"/>
      <c r="D2" s="65"/>
      <c r="E2" s="65"/>
      <c r="F2" s="65"/>
      <c r="G2" s="65"/>
      <c r="H2" s="65"/>
      <c r="I2" s="81"/>
    </row>
    <row r="3" spans="1:10" x14ac:dyDescent="0.3">
      <c r="A3" s="75"/>
      <c r="B3" s="80" t="s">
        <v>45</v>
      </c>
      <c r="C3" s="65"/>
      <c r="D3" s="65"/>
      <c r="E3" s="65"/>
      <c r="F3" s="65"/>
      <c r="G3" s="65"/>
      <c r="H3" s="65"/>
      <c r="I3" s="81"/>
    </row>
    <row r="4" spans="1:10" x14ac:dyDescent="0.3">
      <c r="A4" s="75"/>
      <c r="B4" s="80" t="s">
        <v>73</v>
      </c>
      <c r="C4" s="65"/>
      <c r="D4" s="65"/>
      <c r="E4" s="65"/>
      <c r="F4" s="65"/>
      <c r="G4" s="65"/>
      <c r="H4" s="65"/>
      <c r="I4" s="81"/>
    </row>
    <row r="5" spans="1:10" ht="15" thickBot="1" x14ac:dyDescent="0.35">
      <c r="A5" s="75"/>
      <c r="B5" s="82" t="s">
        <v>43</v>
      </c>
      <c r="C5" s="83"/>
      <c r="D5" s="83"/>
      <c r="E5" s="83"/>
      <c r="F5" s="83"/>
      <c r="G5" s="83"/>
      <c r="H5" s="83"/>
      <c r="I5" s="84"/>
      <c r="J5" s="75"/>
    </row>
    <row r="6" spans="1:10" x14ac:dyDescent="0.3">
      <c r="A6" s="75"/>
      <c r="B6" s="105"/>
      <c r="C6" s="105"/>
      <c r="D6" s="105"/>
      <c r="E6" s="105"/>
      <c r="F6" s="105"/>
      <c r="G6" s="105"/>
      <c r="H6" s="105"/>
      <c r="I6" s="105"/>
    </row>
    <row r="7" spans="1:10" x14ac:dyDescent="0.3">
      <c r="A7" s="75"/>
      <c r="B7" s="85" t="s">
        <v>47</v>
      </c>
      <c r="C7" s="85"/>
      <c r="D7" s="86" t="s">
        <v>74</v>
      </c>
      <c r="E7" s="86"/>
      <c r="F7" s="86"/>
      <c r="G7" s="86"/>
      <c r="H7" s="86"/>
      <c r="I7" s="86" t="s">
        <v>49</v>
      </c>
    </row>
    <row r="8" spans="1:10" ht="20.399999999999999" x14ac:dyDescent="0.3">
      <c r="A8" s="75"/>
      <c r="B8" s="85"/>
      <c r="C8" s="85"/>
      <c r="D8" s="87" t="s">
        <v>50</v>
      </c>
      <c r="E8" s="87" t="s">
        <v>51</v>
      </c>
      <c r="F8" s="87" t="s">
        <v>6</v>
      </c>
      <c r="G8" s="87" t="s">
        <v>7</v>
      </c>
      <c r="H8" s="87" t="s">
        <v>52</v>
      </c>
      <c r="I8" s="86"/>
    </row>
    <row r="9" spans="1:10" x14ac:dyDescent="0.3">
      <c r="A9" s="75"/>
      <c r="B9" s="85"/>
      <c r="C9" s="85"/>
      <c r="D9" s="87">
        <v>1</v>
      </c>
      <c r="E9" s="87">
        <v>2</v>
      </c>
      <c r="F9" s="87" t="s">
        <v>53</v>
      </c>
      <c r="G9" s="87">
        <v>4</v>
      </c>
      <c r="H9" s="87">
        <v>5</v>
      </c>
      <c r="I9" s="87" t="s">
        <v>54</v>
      </c>
    </row>
    <row r="10" spans="1:10" x14ac:dyDescent="0.3">
      <c r="A10" s="75"/>
      <c r="B10" s="106"/>
      <c r="C10" s="107"/>
      <c r="D10" s="108"/>
      <c r="E10" s="108"/>
      <c r="F10" s="108"/>
      <c r="G10" s="108"/>
      <c r="H10" s="108"/>
      <c r="I10" s="108"/>
    </row>
    <row r="11" spans="1:10" x14ac:dyDescent="0.3">
      <c r="A11" s="75"/>
      <c r="B11" s="88"/>
      <c r="C11" s="109"/>
      <c r="D11" s="110"/>
      <c r="E11" s="110"/>
      <c r="F11" s="110"/>
      <c r="G11" s="110"/>
      <c r="H11" s="110"/>
      <c r="I11" s="110"/>
    </row>
    <row r="12" spans="1:10" x14ac:dyDescent="0.3">
      <c r="A12" s="75"/>
      <c r="B12" s="88"/>
      <c r="C12" s="111" t="s">
        <v>75</v>
      </c>
      <c r="D12" s="112">
        <v>169900692</v>
      </c>
      <c r="E12" s="112">
        <v>26965297</v>
      </c>
      <c r="F12" s="112">
        <f>D12+E12</f>
        <v>196865989</v>
      </c>
      <c r="G12" s="112">
        <v>196767029</v>
      </c>
      <c r="H12" s="112">
        <v>182144086</v>
      </c>
      <c r="I12" s="112">
        <f>F12-G12</f>
        <v>98960</v>
      </c>
    </row>
    <row r="13" spans="1:10" x14ac:dyDescent="0.3">
      <c r="A13" s="75"/>
      <c r="B13" s="88"/>
      <c r="C13" s="111"/>
      <c r="D13" s="112"/>
      <c r="E13" s="112"/>
      <c r="F13" s="112"/>
      <c r="G13" s="112"/>
      <c r="H13" s="112"/>
      <c r="I13" s="112"/>
    </row>
    <row r="14" spans="1:10" x14ac:dyDescent="0.3">
      <c r="A14" s="75"/>
      <c r="B14" s="88"/>
      <c r="C14" s="113"/>
      <c r="D14" s="112"/>
      <c r="E14" s="112"/>
      <c r="F14" s="112"/>
      <c r="G14" s="112"/>
      <c r="H14" s="112"/>
      <c r="I14" s="112"/>
    </row>
    <row r="15" spans="1:10" x14ac:dyDescent="0.3">
      <c r="A15" s="75"/>
      <c r="B15" s="114"/>
      <c r="C15" s="1"/>
      <c r="D15" s="110"/>
      <c r="E15" s="110"/>
      <c r="F15" s="110"/>
      <c r="G15" s="110"/>
      <c r="H15" s="110"/>
      <c r="I15" s="110"/>
    </row>
    <row r="16" spans="1:10" x14ac:dyDescent="0.3">
      <c r="A16" s="75"/>
      <c r="B16" s="114"/>
      <c r="C16" s="115" t="s">
        <v>76</v>
      </c>
      <c r="D16" s="112">
        <f>834029</f>
        <v>834029</v>
      </c>
      <c r="E16" s="112">
        <v>2243564</v>
      </c>
      <c r="F16" s="112">
        <f>D16+E16</f>
        <v>3077593</v>
      </c>
      <c r="G16" s="112">
        <v>3077593</v>
      </c>
      <c r="H16" s="112">
        <v>3060333</v>
      </c>
      <c r="I16" s="112">
        <f>F16-G16</f>
        <v>0</v>
      </c>
    </row>
    <row r="17" spans="1:10" x14ac:dyDescent="0.3">
      <c r="A17" s="75"/>
      <c r="B17" s="114"/>
      <c r="C17" s="116"/>
      <c r="D17" s="112"/>
      <c r="E17" s="112"/>
      <c r="F17" s="112"/>
      <c r="G17" s="112"/>
      <c r="H17" s="112"/>
      <c r="I17" s="112"/>
    </row>
    <row r="18" spans="1:10" x14ac:dyDescent="0.3">
      <c r="A18" s="75"/>
      <c r="B18" s="114"/>
      <c r="C18" s="1"/>
      <c r="D18" s="110"/>
      <c r="E18" s="110"/>
      <c r="F18" s="110"/>
      <c r="G18" s="110"/>
      <c r="H18" s="110"/>
      <c r="I18" s="110"/>
    </row>
    <row r="19" spans="1:10" x14ac:dyDescent="0.3">
      <c r="A19" s="75"/>
      <c r="B19" s="114"/>
      <c r="C19" s="115"/>
      <c r="D19" s="112"/>
      <c r="E19" s="112"/>
      <c r="F19" s="112"/>
      <c r="G19" s="112"/>
      <c r="H19" s="112"/>
      <c r="I19" s="112"/>
    </row>
    <row r="20" spans="1:10" x14ac:dyDescent="0.3">
      <c r="A20" s="75"/>
      <c r="B20" s="114"/>
      <c r="C20" s="111" t="s">
        <v>77</v>
      </c>
      <c r="D20" s="112">
        <v>0</v>
      </c>
      <c r="E20" s="112">
        <v>0</v>
      </c>
      <c r="F20" s="112">
        <f>D20+E20</f>
        <v>0</v>
      </c>
      <c r="G20" s="112">
        <v>0</v>
      </c>
      <c r="H20" s="112">
        <v>0</v>
      </c>
      <c r="I20" s="112">
        <f>F20-G20</f>
        <v>0</v>
      </c>
    </row>
    <row r="21" spans="1:10" x14ac:dyDescent="0.3">
      <c r="A21" s="75"/>
      <c r="B21" s="114"/>
      <c r="C21" s="111"/>
      <c r="D21" s="112"/>
      <c r="E21" s="112"/>
      <c r="F21" s="112"/>
      <c r="G21" s="112"/>
      <c r="H21" s="112"/>
      <c r="I21" s="112"/>
    </row>
    <row r="22" spans="1:10" x14ac:dyDescent="0.3">
      <c r="A22" s="75"/>
      <c r="B22" s="114"/>
      <c r="C22" s="111"/>
      <c r="D22" s="112"/>
      <c r="E22" s="112"/>
      <c r="F22" s="112"/>
      <c r="G22" s="112"/>
      <c r="H22" s="112"/>
      <c r="I22" s="112"/>
    </row>
    <row r="23" spans="1:10" x14ac:dyDescent="0.3">
      <c r="A23" s="75"/>
      <c r="B23" s="114"/>
      <c r="C23" s="111"/>
      <c r="D23" s="112"/>
      <c r="E23" s="112"/>
      <c r="F23" s="112"/>
      <c r="G23" s="112"/>
      <c r="H23" s="112"/>
      <c r="I23" s="112"/>
    </row>
    <row r="24" spans="1:10" x14ac:dyDescent="0.3">
      <c r="A24" s="75"/>
      <c r="B24" s="114"/>
      <c r="C24" s="111" t="s">
        <v>78</v>
      </c>
      <c r="D24" s="112">
        <v>0</v>
      </c>
      <c r="E24" s="112">
        <v>0</v>
      </c>
      <c r="F24" s="112">
        <f>D24+E24</f>
        <v>0</v>
      </c>
      <c r="G24" s="112">
        <v>0</v>
      </c>
      <c r="H24" s="112">
        <v>0</v>
      </c>
      <c r="I24" s="112">
        <f>F24-G24</f>
        <v>0</v>
      </c>
    </row>
    <row r="25" spans="1:10" x14ac:dyDescent="0.3">
      <c r="A25" s="75"/>
      <c r="B25" s="114"/>
      <c r="C25" s="111"/>
      <c r="D25" s="112"/>
      <c r="E25" s="112"/>
      <c r="F25" s="112"/>
      <c r="G25" s="112"/>
      <c r="H25" s="112"/>
      <c r="I25" s="112"/>
    </row>
    <row r="26" spans="1:10" x14ac:dyDescent="0.3">
      <c r="A26" s="75"/>
      <c r="B26" s="114"/>
      <c r="C26" s="111"/>
      <c r="D26" s="112"/>
      <c r="E26" s="112"/>
      <c r="F26" s="112"/>
      <c r="G26" s="112"/>
      <c r="H26" s="112"/>
      <c r="I26" s="112"/>
    </row>
    <row r="27" spans="1:10" x14ac:dyDescent="0.3">
      <c r="A27" s="75"/>
      <c r="B27" s="114"/>
      <c r="C27" s="111"/>
      <c r="D27" s="112"/>
      <c r="E27" s="112"/>
      <c r="F27" s="112"/>
      <c r="G27" s="112"/>
      <c r="H27" s="112"/>
      <c r="I27" s="112"/>
    </row>
    <row r="28" spans="1:10" x14ac:dyDescent="0.3">
      <c r="A28" s="75"/>
      <c r="B28" s="114"/>
      <c r="C28" s="111" t="s">
        <v>79</v>
      </c>
      <c r="D28" s="112">
        <v>0</v>
      </c>
      <c r="E28" s="112">
        <v>0</v>
      </c>
      <c r="F28" s="112">
        <f>D28+E28</f>
        <v>0</v>
      </c>
      <c r="G28" s="112">
        <v>0</v>
      </c>
      <c r="H28" s="112">
        <v>0</v>
      </c>
      <c r="I28" s="112">
        <f>F28-G28</f>
        <v>0</v>
      </c>
    </row>
    <row r="29" spans="1:10" x14ac:dyDescent="0.3">
      <c r="A29" s="75"/>
      <c r="B29" s="114"/>
      <c r="C29" s="111"/>
      <c r="D29" s="112"/>
      <c r="E29" s="112"/>
      <c r="F29" s="112"/>
      <c r="G29" s="112"/>
      <c r="H29" s="112"/>
      <c r="I29" s="112"/>
    </row>
    <row r="30" spans="1:10" x14ac:dyDescent="0.3">
      <c r="A30" s="75"/>
      <c r="B30" s="114"/>
      <c r="C30" s="111"/>
      <c r="D30" s="112"/>
      <c r="E30" s="112"/>
      <c r="F30" s="112"/>
      <c r="G30" s="112"/>
      <c r="H30" s="112"/>
      <c r="I30" s="112"/>
    </row>
    <row r="31" spans="1:10" x14ac:dyDescent="0.3">
      <c r="A31" s="98"/>
      <c r="B31" s="117"/>
      <c r="C31" s="118"/>
      <c r="D31" s="119"/>
      <c r="E31" s="119"/>
      <c r="F31" s="119"/>
      <c r="G31" s="119"/>
      <c r="H31" s="119"/>
      <c r="I31" s="119"/>
      <c r="J31" s="99"/>
    </row>
    <row r="32" spans="1:10" x14ac:dyDescent="0.3">
      <c r="A32" s="75"/>
      <c r="B32" s="117"/>
      <c r="C32" s="118" t="s">
        <v>80</v>
      </c>
      <c r="D32" s="120">
        <f>SUM(D12:D31)-1</f>
        <v>170734720</v>
      </c>
      <c r="E32" s="120">
        <f t="shared" ref="E32:I32" si="0">SUM(E12:E31)</f>
        <v>29208861</v>
      </c>
      <c r="F32" s="120">
        <f t="shared" si="0"/>
        <v>199943582</v>
      </c>
      <c r="G32" s="120">
        <f t="shared" si="0"/>
        <v>199844622</v>
      </c>
      <c r="H32" s="120">
        <f t="shared" si="0"/>
        <v>185204419</v>
      </c>
      <c r="I32" s="120">
        <f t="shared" si="0"/>
        <v>98960</v>
      </c>
    </row>
  </sheetData>
  <mergeCells count="8">
    <mergeCell ref="B1:I1"/>
    <mergeCell ref="B2:I2"/>
    <mergeCell ref="B3:I3"/>
    <mergeCell ref="B4:I4"/>
    <mergeCell ref="B5:I5"/>
    <mergeCell ref="B7:C9"/>
    <mergeCell ref="D7:H7"/>
    <mergeCell ref="I7:I8"/>
  </mergeCells>
  <pageMargins left="0.51181102362204722" right="0.51181102362204722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01859-695E-41C7-A235-A696082EBD56}">
  <dimension ref="A1:I38"/>
  <sheetViews>
    <sheetView workbookViewId="0">
      <selection sqref="A1:I38"/>
    </sheetView>
  </sheetViews>
  <sheetFormatPr baseColWidth="10" defaultRowHeight="14.4" x14ac:dyDescent="0.3"/>
  <cols>
    <col min="1" max="1" width="2.44140625" customWidth="1"/>
    <col min="2" max="2" width="4.5546875" customWidth="1"/>
    <col min="3" max="3" width="57.33203125" customWidth="1"/>
    <col min="4" max="9" width="12.6640625" customWidth="1"/>
  </cols>
  <sheetData>
    <row r="1" spans="1:9" x14ac:dyDescent="0.3">
      <c r="A1" s="75"/>
      <c r="B1" s="76" t="s">
        <v>42</v>
      </c>
      <c r="C1" s="77"/>
      <c r="D1" s="77"/>
      <c r="E1" s="77"/>
      <c r="F1" s="77"/>
      <c r="G1" s="77"/>
      <c r="H1" s="77"/>
      <c r="I1" s="78"/>
    </row>
    <row r="2" spans="1:9" x14ac:dyDescent="0.3">
      <c r="A2" s="75"/>
      <c r="B2" s="80" t="s">
        <v>44</v>
      </c>
      <c r="C2" s="65"/>
      <c r="D2" s="65"/>
      <c r="E2" s="65"/>
      <c r="F2" s="65"/>
      <c r="G2" s="65"/>
      <c r="H2" s="65"/>
      <c r="I2" s="81"/>
    </row>
    <row r="3" spans="1:9" x14ac:dyDescent="0.3">
      <c r="A3" s="75"/>
      <c r="B3" s="80" t="s">
        <v>45</v>
      </c>
      <c r="C3" s="65"/>
      <c r="D3" s="65"/>
      <c r="E3" s="65"/>
      <c r="F3" s="65"/>
      <c r="G3" s="65"/>
      <c r="H3" s="65"/>
      <c r="I3" s="81"/>
    </row>
    <row r="4" spans="1:9" x14ac:dyDescent="0.3">
      <c r="A4" s="75"/>
      <c r="B4" s="80" t="s">
        <v>81</v>
      </c>
      <c r="C4" s="65"/>
      <c r="D4" s="65"/>
      <c r="E4" s="65"/>
      <c r="F4" s="65"/>
      <c r="G4" s="65"/>
      <c r="H4" s="65"/>
      <c r="I4" s="81"/>
    </row>
    <row r="5" spans="1:9" ht="15" thickBot="1" x14ac:dyDescent="0.35">
      <c r="A5" s="75"/>
      <c r="B5" s="82" t="s">
        <v>43</v>
      </c>
      <c r="C5" s="83"/>
      <c r="D5" s="83"/>
      <c r="E5" s="83"/>
      <c r="F5" s="83"/>
      <c r="G5" s="83"/>
      <c r="H5" s="83"/>
      <c r="I5" s="84"/>
    </row>
    <row r="6" spans="1:9" x14ac:dyDescent="0.3">
      <c r="A6" s="75"/>
      <c r="B6" s="105"/>
      <c r="C6" s="105"/>
      <c r="D6" s="105"/>
      <c r="E6" s="105"/>
      <c r="F6" s="105"/>
      <c r="G6" s="105"/>
      <c r="H6" s="105"/>
      <c r="I6" s="105"/>
    </row>
    <row r="7" spans="1:9" x14ac:dyDescent="0.3">
      <c r="A7" s="75"/>
      <c r="B7" s="85" t="s">
        <v>47</v>
      </c>
      <c r="C7" s="85"/>
      <c r="D7" s="86" t="s">
        <v>48</v>
      </c>
      <c r="E7" s="86"/>
      <c r="F7" s="86"/>
      <c r="G7" s="86"/>
      <c r="H7" s="86"/>
      <c r="I7" s="86" t="s">
        <v>49</v>
      </c>
    </row>
    <row r="8" spans="1:9" ht="20.399999999999999" x14ac:dyDescent="0.3">
      <c r="A8" s="75"/>
      <c r="B8" s="85"/>
      <c r="C8" s="85"/>
      <c r="D8" s="87" t="s">
        <v>50</v>
      </c>
      <c r="E8" s="87" t="s">
        <v>51</v>
      </c>
      <c r="F8" s="87" t="s">
        <v>6</v>
      </c>
      <c r="G8" s="87" t="s">
        <v>7</v>
      </c>
      <c r="H8" s="87" t="s">
        <v>52</v>
      </c>
      <c r="I8" s="86"/>
    </row>
    <row r="9" spans="1:9" x14ac:dyDescent="0.3">
      <c r="A9" s="75"/>
      <c r="B9" s="85"/>
      <c r="C9" s="85"/>
      <c r="D9" s="87">
        <v>1</v>
      </c>
      <c r="E9" s="87">
        <v>2</v>
      </c>
      <c r="F9" s="87" t="s">
        <v>53</v>
      </c>
      <c r="G9" s="87">
        <v>4</v>
      </c>
      <c r="H9" s="87">
        <v>5</v>
      </c>
      <c r="I9" s="87" t="s">
        <v>54</v>
      </c>
    </row>
    <row r="10" spans="1:9" x14ac:dyDescent="0.3">
      <c r="A10" s="75"/>
      <c r="B10" s="121" t="s">
        <v>82</v>
      </c>
      <c r="C10" s="122"/>
      <c r="D10" s="123">
        <f>SUM(D11:D17)</f>
        <v>53190283</v>
      </c>
      <c r="E10" s="123">
        <f>SUM(E11:E17)</f>
        <v>2992664</v>
      </c>
      <c r="F10" s="123">
        <f>D10+E10</f>
        <v>56182947</v>
      </c>
      <c r="G10" s="123">
        <f>SUM(G11:G17)</f>
        <v>56083990</v>
      </c>
      <c r="H10" s="123">
        <f>SUM(H11:H17)</f>
        <v>54456576</v>
      </c>
      <c r="I10" s="123">
        <f>F10-G10</f>
        <v>98957</v>
      </c>
    </row>
    <row r="11" spans="1:9" x14ac:dyDescent="0.3">
      <c r="A11" s="75"/>
      <c r="B11" s="124"/>
      <c r="C11" s="125" t="s">
        <v>83</v>
      </c>
      <c r="D11" s="112">
        <v>11048361</v>
      </c>
      <c r="E11" s="112">
        <v>645486</v>
      </c>
      <c r="F11" s="112">
        <f t="shared" ref="F11:F37" si="0">D11+E11</f>
        <v>11693847</v>
      </c>
      <c r="G11" s="112">
        <v>11613906</v>
      </c>
      <c r="H11" s="112">
        <v>11613906</v>
      </c>
      <c r="I11" s="112">
        <f t="shared" ref="I11:I37" si="1">F11-G11</f>
        <v>79941</v>
      </c>
    </row>
    <row r="12" spans="1:9" x14ac:dyDescent="0.3">
      <c r="A12" s="75"/>
      <c r="B12" s="124"/>
      <c r="C12" s="125" t="s">
        <v>84</v>
      </c>
      <c r="D12" s="112">
        <v>7702212</v>
      </c>
      <c r="E12" s="112">
        <v>2359331</v>
      </c>
      <c r="F12" s="112">
        <f t="shared" si="0"/>
        <v>10061543</v>
      </c>
      <c r="G12" s="112">
        <v>10061543</v>
      </c>
      <c r="H12" s="112">
        <v>9473653</v>
      </c>
      <c r="I12" s="112">
        <f t="shared" si="1"/>
        <v>0</v>
      </c>
    </row>
    <row r="13" spans="1:9" x14ac:dyDescent="0.3">
      <c r="A13" s="75"/>
      <c r="B13" s="124"/>
      <c r="C13" s="125" t="s">
        <v>85</v>
      </c>
      <c r="D13" s="112">
        <v>4062145</v>
      </c>
      <c r="E13" s="126">
        <v>-126448</v>
      </c>
      <c r="F13" s="112">
        <f t="shared" si="0"/>
        <v>3935697</v>
      </c>
      <c r="G13" s="112">
        <v>3935697</v>
      </c>
      <c r="H13" s="112">
        <v>3935697</v>
      </c>
      <c r="I13" s="112">
        <f t="shared" si="1"/>
        <v>0</v>
      </c>
    </row>
    <row r="14" spans="1:9" x14ac:dyDescent="0.3">
      <c r="A14" s="75"/>
      <c r="B14" s="124"/>
      <c r="C14" s="125" t="s">
        <v>86</v>
      </c>
      <c r="D14" s="112">
        <v>15331398</v>
      </c>
      <c r="E14" s="126">
        <v>-889674</v>
      </c>
      <c r="F14" s="112">
        <f>D14+E14</f>
        <v>14441724</v>
      </c>
      <c r="G14" s="112">
        <v>14440876</v>
      </c>
      <c r="H14" s="112">
        <v>13401352</v>
      </c>
      <c r="I14" s="112">
        <f t="shared" si="1"/>
        <v>848</v>
      </c>
    </row>
    <row r="15" spans="1:9" x14ac:dyDescent="0.3">
      <c r="A15" s="75"/>
      <c r="B15" s="124"/>
      <c r="C15" s="125" t="s">
        <v>87</v>
      </c>
      <c r="D15" s="112">
        <v>13681154</v>
      </c>
      <c r="E15" s="112">
        <v>2178142</v>
      </c>
      <c r="F15" s="112">
        <f t="shared" si="0"/>
        <v>15859296</v>
      </c>
      <c r="G15" s="112">
        <v>15841128</v>
      </c>
      <c r="H15" s="112">
        <v>15841128</v>
      </c>
      <c r="I15" s="112">
        <f t="shared" si="1"/>
        <v>18168</v>
      </c>
    </row>
    <row r="16" spans="1:9" x14ac:dyDescent="0.3">
      <c r="A16" s="75"/>
      <c r="B16" s="124"/>
      <c r="C16" s="125" t="s">
        <v>88</v>
      </c>
      <c r="D16" s="112">
        <v>0</v>
      </c>
      <c r="E16" s="112">
        <v>0</v>
      </c>
      <c r="F16" s="112">
        <f t="shared" si="0"/>
        <v>0</v>
      </c>
      <c r="G16" s="112">
        <v>0</v>
      </c>
      <c r="H16" s="112">
        <v>0</v>
      </c>
      <c r="I16" s="112">
        <f t="shared" si="1"/>
        <v>0</v>
      </c>
    </row>
    <row r="17" spans="1:9" x14ac:dyDescent="0.3">
      <c r="A17" s="75"/>
      <c r="B17" s="124"/>
      <c r="C17" s="125" t="s">
        <v>89</v>
      </c>
      <c r="D17" s="112">
        <v>1365013</v>
      </c>
      <c r="E17" s="126">
        <v>-1174173</v>
      </c>
      <c r="F17" s="112">
        <f t="shared" si="0"/>
        <v>190840</v>
      </c>
      <c r="G17" s="112">
        <v>190840</v>
      </c>
      <c r="H17" s="112">
        <v>190840</v>
      </c>
      <c r="I17" s="112">
        <f t="shared" si="1"/>
        <v>0</v>
      </c>
    </row>
    <row r="18" spans="1:9" x14ac:dyDescent="0.3">
      <c r="A18" s="75"/>
      <c r="B18" s="121" t="s">
        <v>90</v>
      </c>
      <c r="C18" s="122"/>
      <c r="D18" s="90">
        <f>SUM(D19:D27)</f>
        <v>32581210</v>
      </c>
      <c r="E18" s="127">
        <f t="shared" ref="E18:H18" si="2">SUM(E19:E27)</f>
        <v>-3872180</v>
      </c>
      <c r="F18" s="90">
        <f t="shared" si="0"/>
        <v>28709030</v>
      </c>
      <c r="G18" s="90">
        <f>SUM(G19:G27)</f>
        <v>28709027</v>
      </c>
      <c r="H18" s="90">
        <f t="shared" si="2"/>
        <v>26032827</v>
      </c>
      <c r="I18" s="90">
        <f t="shared" si="1"/>
        <v>3</v>
      </c>
    </row>
    <row r="19" spans="1:9" x14ac:dyDescent="0.3">
      <c r="A19" s="75"/>
      <c r="B19" s="128"/>
      <c r="C19" s="125" t="s">
        <v>91</v>
      </c>
      <c r="D19" s="112">
        <v>2159100</v>
      </c>
      <c r="E19" s="112">
        <v>797550</v>
      </c>
      <c r="F19" s="112">
        <f t="shared" si="0"/>
        <v>2956650</v>
      </c>
      <c r="G19" s="112">
        <v>2956650</v>
      </c>
      <c r="H19" s="112">
        <v>2453949</v>
      </c>
      <c r="I19" s="112">
        <f t="shared" si="1"/>
        <v>0</v>
      </c>
    </row>
    <row r="20" spans="1:9" x14ac:dyDescent="0.3">
      <c r="A20" s="75"/>
      <c r="B20" s="128"/>
      <c r="C20" s="125" t="s">
        <v>92</v>
      </c>
      <c r="D20" s="112">
        <v>2834971</v>
      </c>
      <c r="E20" s="112">
        <v>2558051</v>
      </c>
      <c r="F20" s="112">
        <f t="shared" si="0"/>
        <v>5393022</v>
      </c>
      <c r="G20" s="112">
        <v>5393022</v>
      </c>
      <c r="H20" s="112">
        <v>4531901</v>
      </c>
      <c r="I20" s="112">
        <f t="shared" si="1"/>
        <v>0</v>
      </c>
    </row>
    <row r="21" spans="1:9" x14ac:dyDescent="0.3">
      <c r="A21" s="75"/>
      <c r="B21" s="128"/>
      <c r="C21" s="125" t="s">
        <v>93</v>
      </c>
      <c r="D21" s="112">
        <v>0</v>
      </c>
      <c r="E21" s="112">
        <v>0</v>
      </c>
      <c r="F21" s="112">
        <f t="shared" si="0"/>
        <v>0</v>
      </c>
      <c r="G21" s="112">
        <v>0</v>
      </c>
      <c r="H21" s="112">
        <v>0</v>
      </c>
      <c r="I21" s="112">
        <f t="shared" si="1"/>
        <v>0</v>
      </c>
    </row>
    <row r="22" spans="1:9" x14ac:dyDescent="0.3">
      <c r="A22" s="75"/>
      <c r="B22" s="128"/>
      <c r="C22" s="125" t="s">
        <v>94</v>
      </c>
      <c r="D22" s="112">
        <v>14966935</v>
      </c>
      <c r="E22" s="126">
        <v>-13934793</v>
      </c>
      <c r="F22" s="112">
        <f t="shared" si="0"/>
        <v>1032142</v>
      </c>
      <c r="G22" s="112">
        <v>1032142</v>
      </c>
      <c r="H22" s="112">
        <v>987653</v>
      </c>
      <c r="I22" s="112">
        <f t="shared" si="1"/>
        <v>0</v>
      </c>
    </row>
    <row r="23" spans="1:9" x14ac:dyDescent="0.3">
      <c r="A23" s="75"/>
      <c r="B23" s="128"/>
      <c r="C23" s="125" t="s">
        <v>95</v>
      </c>
      <c r="D23" s="112">
        <v>3014000</v>
      </c>
      <c r="E23" s="112">
        <v>364767</v>
      </c>
      <c r="F23" s="112">
        <f t="shared" si="0"/>
        <v>3378767</v>
      </c>
      <c r="G23" s="112">
        <v>3378767</v>
      </c>
      <c r="H23" s="112">
        <v>2577884</v>
      </c>
      <c r="I23" s="112">
        <f t="shared" si="1"/>
        <v>0</v>
      </c>
    </row>
    <row r="24" spans="1:9" x14ac:dyDescent="0.3">
      <c r="A24" s="75"/>
      <c r="B24" s="128"/>
      <c r="C24" s="125" t="s">
        <v>96</v>
      </c>
      <c r="D24" s="112">
        <v>2715000</v>
      </c>
      <c r="E24" s="126">
        <v>-534195</v>
      </c>
      <c r="F24" s="112">
        <f t="shared" si="0"/>
        <v>2180805</v>
      </c>
      <c r="G24" s="112">
        <v>2180805</v>
      </c>
      <c r="H24" s="112">
        <v>2179855</v>
      </c>
      <c r="I24" s="112">
        <f t="shared" si="1"/>
        <v>0</v>
      </c>
    </row>
    <row r="25" spans="1:9" x14ac:dyDescent="0.3">
      <c r="A25" s="75"/>
      <c r="B25" s="128"/>
      <c r="C25" s="125" t="s">
        <v>97</v>
      </c>
      <c r="D25" s="112">
        <v>6712554</v>
      </c>
      <c r="E25" s="112">
        <v>6684435</v>
      </c>
      <c r="F25" s="112">
        <f t="shared" si="0"/>
        <v>13396989</v>
      </c>
      <c r="G25" s="112">
        <v>13396986</v>
      </c>
      <c r="H25" s="112">
        <v>12946540</v>
      </c>
      <c r="I25" s="112">
        <f t="shared" si="1"/>
        <v>3</v>
      </c>
    </row>
    <row r="26" spans="1:9" x14ac:dyDescent="0.3">
      <c r="A26" s="75"/>
      <c r="B26" s="128"/>
      <c r="C26" s="125" t="s">
        <v>98</v>
      </c>
      <c r="D26" s="112">
        <v>0</v>
      </c>
      <c r="E26" s="112">
        <v>0</v>
      </c>
      <c r="F26" s="112">
        <f t="shared" si="0"/>
        <v>0</v>
      </c>
      <c r="G26" s="112">
        <v>0</v>
      </c>
      <c r="H26" s="112">
        <v>0</v>
      </c>
      <c r="I26" s="112">
        <f t="shared" si="1"/>
        <v>0</v>
      </c>
    </row>
    <row r="27" spans="1:9" x14ac:dyDescent="0.3">
      <c r="A27" s="75"/>
      <c r="B27" s="128"/>
      <c r="C27" s="125" t="s">
        <v>99</v>
      </c>
      <c r="D27" s="112">
        <v>178650</v>
      </c>
      <c r="E27" s="112">
        <v>192005</v>
      </c>
      <c r="F27" s="112">
        <f t="shared" si="0"/>
        <v>370655</v>
      </c>
      <c r="G27" s="112">
        <v>370655</v>
      </c>
      <c r="H27" s="112">
        <v>355045</v>
      </c>
      <c r="I27" s="112">
        <f t="shared" si="1"/>
        <v>0</v>
      </c>
    </row>
    <row r="28" spans="1:9" x14ac:dyDescent="0.3">
      <c r="A28" s="75"/>
      <c r="B28" s="121" t="s">
        <v>100</v>
      </c>
      <c r="C28" s="122"/>
      <c r="D28" s="90">
        <f>SUM(D29:D37)</f>
        <v>32163000</v>
      </c>
      <c r="E28" s="90">
        <f t="shared" ref="E28:H28" si="3">SUM(E29:E37)</f>
        <v>1532818</v>
      </c>
      <c r="F28" s="90">
        <f t="shared" si="0"/>
        <v>33695818</v>
      </c>
      <c r="G28" s="90">
        <f>SUM(G29:G37)</f>
        <v>33695818</v>
      </c>
      <c r="H28" s="90">
        <f t="shared" si="3"/>
        <v>29579089</v>
      </c>
      <c r="I28" s="90">
        <f t="shared" si="1"/>
        <v>0</v>
      </c>
    </row>
    <row r="29" spans="1:9" x14ac:dyDescent="0.3">
      <c r="A29" s="75"/>
      <c r="B29" s="128"/>
      <c r="C29" s="125" t="s">
        <v>101</v>
      </c>
      <c r="D29" s="112">
        <v>16603180</v>
      </c>
      <c r="E29" s="126">
        <v>-2910817</v>
      </c>
      <c r="F29" s="112">
        <f t="shared" si="0"/>
        <v>13692363</v>
      </c>
      <c r="G29" s="112">
        <v>13692363</v>
      </c>
      <c r="H29" s="112">
        <v>12408629</v>
      </c>
      <c r="I29" s="112">
        <f t="shared" si="1"/>
        <v>0</v>
      </c>
    </row>
    <row r="30" spans="1:9" x14ac:dyDescent="0.3">
      <c r="A30" s="75"/>
      <c r="B30" s="128"/>
      <c r="C30" s="125" t="s">
        <v>102</v>
      </c>
      <c r="D30" s="112">
        <v>297600</v>
      </c>
      <c r="E30" s="112">
        <v>274447</v>
      </c>
      <c r="F30" s="112">
        <f t="shared" si="0"/>
        <v>572047</v>
      </c>
      <c r="G30" s="112">
        <v>572047</v>
      </c>
      <c r="H30" s="112">
        <v>523666</v>
      </c>
      <c r="I30" s="112">
        <f t="shared" si="1"/>
        <v>0</v>
      </c>
    </row>
    <row r="31" spans="1:9" x14ac:dyDescent="0.3">
      <c r="A31" s="75"/>
      <c r="B31" s="128"/>
      <c r="C31" s="125" t="s">
        <v>103</v>
      </c>
      <c r="D31" s="112">
        <v>61500</v>
      </c>
      <c r="E31" s="112">
        <v>2360799</v>
      </c>
      <c r="F31" s="112">
        <f t="shared" si="0"/>
        <v>2422299</v>
      </c>
      <c r="G31" s="112">
        <v>2422299</v>
      </c>
      <c r="H31" s="112">
        <v>1053896</v>
      </c>
      <c r="I31" s="112">
        <f t="shared" si="1"/>
        <v>0</v>
      </c>
    </row>
    <row r="32" spans="1:9" x14ac:dyDescent="0.3">
      <c r="A32" s="75"/>
      <c r="B32" s="128"/>
      <c r="C32" s="125" t="s">
        <v>104</v>
      </c>
      <c r="D32" s="112">
        <v>224500</v>
      </c>
      <c r="E32" s="112">
        <v>266623</v>
      </c>
      <c r="F32" s="112">
        <f t="shared" si="0"/>
        <v>491123</v>
      </c>
      <c r="G32" s="112">
        <v>491123</v>
      </c>
      <c r="H32" s="112">
        <v>489209</v>
      </c>
      <c r="I32" s="112">
        <f t="shared" si="1"/>
        <v>0</v>
      </c>
    </row>
    <row r="33" spans="1:9" x14ac:dyDescent="0.3">
      <c r="A33" s="75"/>
      <c r="B33" s="128"/>
      <c r="C33" s="125" t="s">
        <v>105</v>
      </c>
      <c r="D33" s="112">
        <v>664000</v>
      </c>
      <c r="E33" s="112">
        <v>1718618</v>
      </c>
      <c r="F33" s="112">
        <f t="shared" si="0"/>
        <v>2382618</v>
      </c>
      <c r="G33" s="112">
        <v>2382618</v>
      </c>
      <c r="H33" s="112">
        <v>2248993</v>
      </c>
      <c r="I33" s="112">
        <f t="shared" si="1"/>
        <v>0</v>
      </c>
    </row>
    <row r="34" spans="1:9" x14ac:dyDescent="0.3">
      <c r="A34" s="75"/>
      <c r="B34" s="128"/>
      <c r="C34" s="125" t="s">
        <v>106</v>
      </c>
      <c r="D34" s="112">
        <v>1498024</v>
      </c>
      <c r="E34" s="126">
        <v>-766615</v>
      </c>
      <c r="F34" s="112">
        <f t="shared" si="0"/>
        <v>731409</v>
      </c>
      <c r="G34" s="112">
        <v>731409</v>
      </c>
      <c r="H34" s="112">
        <v>638509</v>
      </c>
      <c r="I34" s="112">
        <f t="shared" si="1"/>
        <v>0</v>
      </c>
    </row>
    <row r="35" spans="1:9" x14ac:dyDescent="0.3">
      <c r="A35" s="75"/>
      <c r="B35" s="128"/>
      <c r="C35" s="125" t="s">
        <v>107</v>
      </c>
      <c r="D35" s="112">
        <v>3875876</v>
      </c>
      <c r="E35" s="112">
        <v>5156252</v>
      </c>
      <c r="F35" s="112">
        <f t="shared" si="0"/>
        <v>9032128</v>
      </c>
      <c r="G35" s="112">
        <v>9032128</v>
      </c>
      <c r="H35" s="112">
        <v>8444308</v>
      </c>
      <c r="I35" s="112">
        <f t="shared" si="1"/>
        <v>0</v>
      </c>
    </row>
    <row r="36" spans="1:9" x14ac:dyDescent="0.3">
      <c r="A36" s="75"/>
      <c r="B36" s="128"/>
      <c r="C36" s="125" t="s">
        <v>108</v>
      </c>
      <c r="D36" s="112">
        <v>2381500</v>
      </c>
      <c r="E36" s="126">
        <v>-1518549</v>
      </c>
      <c r="F36" s="112">
        <f t="shared" si="0"/>
        <v>862951</v>
      </c>
      <c r="G36" s="112">
        <v>862951</v>
      </c>
      <c r="H36" s="112">
        <v>777933</v>
      </c>
      <c r="I36" s="112">
        <f t="shared" si="1"/>
        <v>0</v>
      </c>
    </row>
    <row r="37" spans="1:9" x14ac:dyDescent="0.3">
      <c r="A37" s="75"/>
      <c r="B37" s="128"/>
      <c r="C37" s="125" t="s">
        <v>109</v>
      </c>
      <c r="D37" s="112">
        <v>6556820</v>
      </c>
      <c r="E37" s="126">
        <v>-3047940</v>
      </c>
      <c r="F37" s="112">
        <f t="shared" si="0"/>
        <v>3508880</v>
      </c>
      <c r="G37" s="112">
        <v>3508880</v>
      </c>
      <c r="H37" s="112">
        <v>2993946</v>
      </c>
      <c r="I37" s="112">
        <f t="shared" si="1"/>
        <v>0</v>
      </c>
    </row>
    <row r="38" spans="1:9" x14ac:dyDescent="0.3">
      <c r="A38" s="75"/>
      <c r="B38" s="129"/>
      <c r="C38" s="130" t="s">
        <v>110</v>
      </c>
      <c r="D38" s="131">
        <f>+D28+D18+D10</f>
        <v>117934493</v>
      </c>
      <c r="E38" s="131">
        <f t="shared" ref="E38:I38" si="4">+E28+E18+E10</f>
        <v>653302</v>
      </c>
      <c r="F38" s="131">
        <f t="shared" si="4"/>
        <v>118587795</v>
      </c>
      <c r="G38" s="131">
        <f t="shared" si="4"/>
        <v>118488835</v>
      </c>
      <c r="H38" s="131">
        <f t="shared" si="4"/>
        <v>110068492</v>
      </c>
      <c r="I38" s="131">
        <f t="shared" si="4"/>
        <v>98960</v>
      </c>
    </row>
  </sheetData>
  <mergeCells count="11">
    <mergeCell ref="B10:C10"/>
    <mergeCell ref="B18:C18"/>
    <mergeCell ref="B28:C28"/>
    <mergeCell ref="B1:I1"/>
    <mergeCell ref="B2:I2"/>
    <mergeCell ref="B3:I3"/>
    <mergeCell ref="B4:I4"/>
    <mergeCell ref="B5:I5"/>
    <mergeCell ref="B7:C9"/>
    <mergeCell ref="D7:H7"/>
    <mergeCell ref="I7:I8"/>
  </mergeCells>
  <pageMargins left="0.51181102362204722" right="0.51181102362204722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BA2D6-12B5-427F-A53D-5F77260D67A8}">
  <dimension ref="A1:I35"/>
  <sheetViews>
    <sheetView workbookViewId="0">
      <selection sqref="A1:I35"/>
    </sheetView>
  </sheetViews>
  <sheetFormatPr baseColWidth="10" defaultRowHeight="14.4" x14ac:dyDescent="0.3"/>
  <cols>
    <col min="1" max="1" width="2.44140625" customWidth="1"/>
    <col min="2" max="2" width="4.5546875" customWidth="1"/>
    <col min="3" max="3" width="57.33203125" customWidth="1"/>
    <col min="4" max="9" width="12.6640625" customWidth="1"/>
  </cols>
  <sheetData>
    <row r="1" spans="1:9" x14ac:dyDescent="0.3">
      <c r="A1" s="75"/>
      <c r="B1" s="76" t="s">
        <v>42</v>
      </c>
      <c r="C1" s="77"/>
      <c r="D1" s="77"/>
      <c r="E1" s="77"/>
      <c r="F1" s="77"/>
      <c r="G1" s="77"/>
      <c r="H1" s="77"/>
      <c r="I1" s="78"/>
    </row>
    <row r="2" spans="1:9" x14ac:dyDescent="0.3">
      <c r="A2" s="75"/>
      <c r="B2" s="80" t="s">
        <v>44</v>
      </c>
      <c r="C2" s="65"/>
      <c r="D2" s="65"/>
      <c r="E2" s="65"/>
      <c r="F2" s="65"/>
      <c r="G2" s="65"/>
      <c r="H2" s="65"/>
      <c r="I2" s="81"/>
    </row>
    <row r="3" spans="1:9" x14ac:dyDescent="0.3">
      <c r="A3" s="75"/>
      <c r="B3" s="80" t="s">
        <v>45</v>
      </c>
      <c r="C3" s="65"/>
      <c r="D3" s="65"/>
      <c r="E3" s="65"/>
      <c r="F3" s="65"/>
      <c r="G3" s="65"/>
      <c r="H3" s="65"/>
      <c r="I3" s="81"/>
    </row>
    <row r="4" spans="1:9" x14ac:dyDescent="0.3">
      <c r="A4" s="75"/>
      <c r="B4" s="80" t="s">
        <v>81</v>
      </c>
      <c r="C4" s="65"/>
      <c r="D4" s="65"/>
      <c r="E4" s="65"/>
      <c r="F4" s="65"/>
      <c r="G4" s="65"/>
      <c r="H4" s="65"/>
      <c r="I4" s="81"/>
    </row>
    <row r="5" spans="1:9" ht="15" thickBot="1" x14ac:dyDescent="0.35">
      <c r="A5" s="75"/>
      <c r="B5" s="82" t="s">
        <v>43</v>
      </c>
      <c r="C5" s="83"/>
      <c r="D5" s="83"/>
      <c r="E5" s="83"/>
      <c r="F5" s="83"/>
      <c r="G5" s="83"/>
      <c r="H5" s="83"/>
      <c r="I5" s="84"/>
    </row>
    <row r="6" spans="1:9" x14ac:dyDescent="0.3">
      <c r="A6" s="75"/>
      <c r="B6" s="105"/>
      <c r="C6" s="105"/>
      <c r="D6" s="105"/>
      <c r="E6" s="105"/>
      <c r="F6" s="105"/>
      <c r="G6" s="105"/>
      <c r="H6" s="105"/>
      <c r="I6" s="105"/>
    </row>
    <row r="7" spans="1:9" x14ac:dyDescent="0.3">
      <c r="A7" s="75"/>
      <c r="B7" s="85" t="s">
        <v>47</v>
      </c>
      <c r="C7" s="85"/>
      <c r="D7" s="86" t="s">
        <v>48</v>
      </c>
      <c r="E7" s="86"/>
      <c r="F7" s="86"/>
      <c r="G7" s="86"/>
      <c r="H7" s="86"/>
      <c r="I7" s="86" t="s">
        <v>49</v>
      </c>
    </row>
    <row r="8" spans="1:9" ht="20.399999999999999" x14ac:dyDescent="0.3">
      <c r="A8" s="75"/>
      <c r="B8" s="85"/>
      <c r="C8" s="85"/>
      <c r="D8" s="87" t="s">
        <v>50</v>
      </c>
      <c r="E8" s="87" t="s">
        <v>51</v>
      </c>
      <c r="F8" s="87" t="s">
        <v>6</v>
      </c>
      <c r="G8" s="87" t="s">
        <v>7</v>
      </c>
      <c r="H8" s="87" t="s">
        <v>52</v>
      </c>
      <c r="I8" s="86"/>
    </row>
    <row r="9" spans="1:9" x14ac:dyDescent="0.3">
      <c r="A9" s="75"/>
      <c r="B9" s="85"/>
      <c r="C9" s="85"/>
      <c r="D9" s="87">
        <v>1</v>
      </c>
      <c r="E9" s="87">
        <v>2</v>
      </c>
      <c r="F9" s="87" t="s">
        <v>53</v>
      </c>
      <c r="G9" s="87">
        <v>4</v>
      </c>
      <c r="H9" s="87">
        <v>5</v>
      </c>
      <c r="I9" s="87" t="s">
        <v>54</v>
      </c>
    </row>
    <row r="10" spans="1:9" x14ac:dyDescent="0.3">
      <c r="A10" s="75"/>
      <c r="B10" s="132" t="s">
        <v>111</v>
      </c>
      <c r="C10" s="132"/>
      <c r="D10" s="123">
        <f>SUM(D11:D19)</f>
        <v>51966200</v>
      </c>
      <c r="E10" s="123">
        <f>SUM(E11:E19)</f>
        <v>26311994</v>
      </c>
      <c r="F10" s="123">
        <f>D10+E10</f>
        <v>78278194</v>
      </c>
      <c r="G10" s="123">
        <f>SUM(G11:G19)</f>
        <v>78278194</v>
      </c>
      <c r="H10" s="123">
        <f>SUM(H11:H19)</f>
        <v>72075594</v>
      </c>
      <c r="I10" s="123">
        <f>F10-G10</f>
        <v>0</v>
      </c>
    </row>
    <row r="11" spans="1:9" x14ac:dyDescent="0.3">
      <c r="A11" s="75"/>
      <c r="B11" s="128"/>
      <c r="C11" s="125" t="s">
        <v>112</v>
      </c>
      <c r="D11" s="112">
        <v>0</v>
      </c>
      <c r="E11" s="112">
        <v>0</v>
      </c>
      <c r="F11" s="112">
        <f t="shared" ref="F11:F33" si="0">D11+E11</f>
        <v>0</v>
      </c>
      <c r="G11" s="112">
        <v>0</v>
      </c>
      <c r="H11" s="112">
        <v>0</v>
      </c>
      <c r="I11" s="112">
        <f t="shared" ref="I11:I33" si="1">F11-G11</f>
        <v>0</v>
      </c>
    </row>
    <row r="12" spans="1:9" x14ac:dyDescent="0.3">
      <c r="A12" s="75"/>
      <c r="B12" s="128"/>
      <c r="C12" s="125" t="s">
        <v>113</v>
      </c>
      <c r="D12" s="112">
        <v>0</v>
      </c>
      <c r="E12" s="112">
        <v>0</v>
      </c>
      <c r="F12" s="112">
        <f t="shared" si="0"/>
        <v>0</v>
      </c>
      <c r="G12" s="112">
        <v>0</v>
      </c>
      <c r="H12" s="112">
        <v>0</v>
      </c>
      <c r="I12" s="112">
        <f t="shared" si="1"/>
        <v>0</v>
      </c>
    </row>
    <row r="13" spans="1:9" x14ac:dyDescent="0.3">
      <c r="A13" s="75"/>
      <c r="B13" s="128"/>
      <c r="C13" s="125" t="s">
        <v>114</v>
      </c>
      <c r="D13" s="112">
        <v>0</v>
      </c>
      <c r="E13" s="112">
        <v>0</v>
      </c>
      <c r="F13" s="112">
        <f t="shared" si="0"/>
        <v>0</v>
      </c>
      <c r="G13" s="112">
        <v>0</v>
      </c>
      <c r="H13" s="112">
        <v>0</v>
      </c>
      <c r="I13" s="112">
        <f t="shared" si="1"/>
        <v>0</v>
      </c>
    </row>
    <row r="14" spans="1:9" x14ac:dyDescent="0.3">
      <c r="A14" s="75"/>
      <c r="B14" s="128"/>
      <c r="C14" s="125" t="s">
        <v>115</v>
      </c>
      <c r="D14" s="112">
        <v>51966200</v>
      </c>
      <c r="E14" s="112">
        <v>26311994</v>
      </c>
      <c r="F14" s="112">
        <f t="shared" si="0"/>
        <v>78278194</v>
      </c>
      <c r="G14" s="112">
        <v>78278194</v>
      </c>
      <c r="H14" s="112">
        <v>72075594</v>
      </c>
      <c r="I14" s="112">
        <f t="shared" si="1"/>
        <v>0</v>
      </c>
    </row>
    <row r="15" spans="1:9" x14ac:dyDescent="0.3">
      <c r="A15" s="75"/>
      <c r="B15" s="128"/>
      <c r="C15" s="125" t="s">
        <v>78</v>
      </c>
      <c r="D15" s="112">
        <v>0</v>
      </c>
      <c r="E15" s="112">
        <v>0</v>
      </c>
      <c r="F15" s="112">
        <f t="shared" si="0"/>
        <v>0</v>
      </c>
      <c r="G15" s="112">
        <v>0</v>
      </c>
      <c r="H15" s="112">
        <v>0</v>
      </c>
      <c r="I15" s="112">
        <f t="shared" si="1"/>
        <v>0</v>
      </c>
    </row>
    <row r="16" spans="1:9" x14ac:dyDescent="0.3">
      <c r="A16" s="75"/>
      <c r="B16" s="128"/>
      <c r="C16" s="125" t="s">
        <v>116</v>
      </c>
      <c r="D16" s="112">
        <v>0</v>
      </c>
      <c r="E16" s="112">
        <v>0</v>
      </c>
      <c r="F16" s="112">
        <f t="shared" si="0"/>
        <v>0</v>
      </c>
      <c r="G16" s="112">
        <v>0</v>
      </c>
      <c r="H16" s="112">
        <v>0</v>
      </c>
      <c r="I16" s="112">
        <f t="shared" si="1"/>
        <v>0</v>
      </c>
    </row>
    <row r="17" spans="1:9" x14ac:dyDescent="0.3">
      <c r="A17" s="75"/>
      <c r="B17" s="128"/>
      <c r="C17" s="125" t="s">
        <v>117</v>
      </c>
      <c r="D17" s="112">
        <v>0</v>
      </c>
      <c r="E17" s="112">
        <v>0</v>
      </c>
      <c r="F17" s="112">
        <f t="shared" si="0"/>
        <v>0</v>
      </c>
      <c r="G17" s="112">
        <v>0</v>
      </c>
      <c r="H17" s="112">
        <v>0</v>
      </c>
      <c r="I17" s="112">
        <f t="shared" si="1"/>
        <v>0</v>
      </c>
    </row>
    <row r="18" spans="1:9" x14ac:dyDescent="0.3">
      <c r="A18" s="75"/>
      <c r="B18" s="128"/>
      <c r="C18" s="125" t="s">
        <v>118</v>
      </c>
      <c r="D18" s="112">
        <v>0</v>
      </c>
      <c r="E18" s="112">
        <v>0</v>
      </c>
      <c r="F18" s="112">
        <f t="shared" si="0"/>
        <v>0</v>
      </c>
      <c r="G18" s="112">
        <v>0</v>
      </c>
      <c r="H18" s="112">
        <v>0</v>
      </c>
      <c r="I18" s="112">
        <f t="shared" si="1"/>
        <v>0</v>
      </c>
    </row>
    <row r="19" spans="1:9" x14ac:dyDescent="0.3">
      <c r="A19" s="75"/>
      <c r="B19" s="128"/>
      <c r="C19" s="125" t="s">
        <v>119</v>
      </c>
      <c r="D19" s="112">
        <v>0</v>
      </c>
      <c r="E19" s="112">
        <v>0</v>
      </c>
      <c r="F19" s="112">
        <f t="shared" si="0"/>
        <v>0</v>
      </c>
      <c r="G19" s="112">
        <v>0</v>
      </c>
      <c r="H19" s="112">
        <v>0</v>
      </c>
      <c r="I19" s="112">
        <f t="shared" si="1"/>
        <v>0</v>
      </c>
    </row>
    <row r="20" spans="1:9" x14ac:dyDescent="0.3">
      <c r="A20" s="75"/>
      <c r="B20" s="121" t="s">
        <v>120</v>
      </c>
      <c r="C20" s="122"/>
      <c r="D20" s="90">
        <f>SUM(D21:D29)</f>
        <v>834029</v>
      </c>
      <c r="E20" s="90">
        <f t="shared" ref="E20:H20" si="2">SUM(E21:E29)</f>
        <v>2243564</v>
      </c>
      <c r="F20" s="90">
        <f t="shared" si="0"/>
        <v>3077593</v>
      </c>
      <c r="G20" s="90">
        <f t="shared" si="2"/>
        <v>3077593</v>
      </c>
      <c r="H20" s="90">
        <f t="shared" si="2"/>
        <v>3060333</v>
      </c>
      <c r="I20" s="90">
        <f t="shared" si="1"/>
        <v>0</v>
      </c>
    </row>
    <row r="21" spans="1:9" x14ac:dyDescent="0.3">
      <c r="A21" s="75"/>
      <c r="B21" s="128"/>
      <c r="C21" s="125" t="s">
        <v>121</v>
      </c>
      <c r="D21" s="112">
        <v>0</v>
      </c>
      <c r="E21" s="112">
        <v>1215363</v>
      </c>
      <c r="F21" s="112">
        <f t="shared" si="0"/>
        <v>1215363</v>
      </c>
      <c r="G21" s="112">
        <v>1215363</v>
      </c>
      <c r="H21" s="112">
        <v>1215363</v>
      </c>
      <c r="I21" s="112">
        <f t="shared" si="1"/>
        <v>0</v>
      </c>
    </row>
    <row r="22" spans="1:9" x14ac:dyDescent="0.3">
      <c r="A22" s="75"/>
      <c r="B22" s="128"/>
      <c r="C22" s="125" t="s">
        <v>122</v>
      </c>
      <c r="D22" s="112">
        <v>0</v>
      </c>
      <c r="E22" s="112">
        <v>1100608</v>
      </c>
      <c r="F22" s="112">
        <v>1100608</v>
      </c>
      <c r="G22" s="112">
        <v>1100608</v>
      </c>
      <c r="H22" s="112">
        <v>1100608</v>
      </c>
      <c r="I22" s="112">
        <f t="shared" si="1"/>
        <v>0</v>
      </c>
    </row>
    <row r="23" spans="1:9" x14ac:dyDescent="0.3">
      <c r="A23" s="75"/>
      <c r="B23" s="128"/>
      <c r="C23" s="125" t="s">
        <v>123</v>
      </c>
      <c r="D23" s="112">
        <v>0</v>
      </c>
      <c r="E23" s="112">
        <v>0</v>
      </c>
      <c r="F23" s="112">
        <f t="shared" si="0"/>
        <v>0</v>
      </c>
      <c r="G23" s="112">
        <v>0</v>
      </c>
      <c r="H23" s="112">
        <v>0</v>
      </c>
      <c r="I23" s="112">
        <f t="shared" si="1"/>
        <v>0</v>
      </c>
    </row>
    <row r="24" spans="1:9" x14ac:dyDescent="0.3">
      <c r="A24" s="75"/>
      <c r="B24" s="128"/>
      <c r="C24" s="125" t="s">
        <v>124</v>
      </c>
      <c r="D24" s="112">
        <v>0</v>
      </c>
      <c r="E24" s="112">
        <v>0</v>
      </c>
      <c r="F24" s="112">
        <f t="shared" si="0"/>
        <v>0</v>
      </c>
      <c r="G24" s="112">
        <v>0</v>
      </c>
      <c r="H24" s="112">
        <v>0</v>
      </c>
      <c r="I24" s="112">
        <f t="shared" si="1"/>
        <v>0</v>
      </c>
    </row>
    <row r="25" spans="1:9" x14ac:dyDescent="0.3">
      <c r="A25" s="75"/>
      <c r="B25" s="128"/>
      <c r="C25" s="125" t="s">
        <v>125</v>
      </c>
      <c r="D25" s="112">
        <v>0</v>
      </c>
      <c r="E25" s="112">
        <v>0</v>
      </c>
      <c r="F25" s="112">
        <f t="shared" si="0"/>
        <v>0</v>
      </c>
      <c r="G25" s="112">
        <v>0</v>
      </c>
      <c r="H25" s="112">
        <v>0</v>
      </c>
      <c r="I25" s="112">
        <f t="shared" si="1"/>
        <v>0</v>
      </c>
    </row>
    <row r="26" spans="1:9" x14ac:dyDescent="0.3">
      <c r="A26" s="75"/>
      <c r="B26" s="128"/>
      <c r="C26" s="125" t="s">
        <v>126</v>
      </c>
      <c r="D26" s="112">
        <v>834029</v>
      </c>
      <c r="E26" s="112">
        <v>-91171</v>
      </c>
      <c r="F26" s="112">
        <f t="shared" si="0"/>
        <v>742858</v>
      </c>
      <c r="G26" s="112">
        <v>742858</v>
      </c>
      <c r="H26" s="112">
        <v>725598</v>
      </c>
      <c r="I26" s="112">
        <f t="shared" si="1"/>
        <v>0</v>
      </c>
    </row>
    <row r="27" spans="1:9" x14ac:dyDescent="0.3">
      <c r="A27" s="75"/>
      <c r="B27" s="128"/>
      <c r="C27" s="125" t="s">
        <v>127</v>
      </c>
      <c r="D27" s="112">
        <v>0</v>
      </c>
      <c r="E27" s="112">
        <v>0</v>
      </c>
      <c r="F27" s="112">
        <f t="shared" si="0"/>
        <v>0</v>
      </c>
      <c r="G27" s="112">
        <v>0</v>
      </c>
      <c r="H27" s="112">
        <v>0</v>
      </c>
      <c r="I27" s="112">
        <f t="shared" si="1"/>
        <v>0</v>
      </c>
    </row>
    <row r="28" spans="1:9" x14ac:dyDescent="0.3">
      <c r="A28" s="75"/>
      <c r="B28" s="128"/>
      <c r="C28" s="125" t="s">
        <v>128</v>
      </c>
      <c r="D28" s="112">
        <v>0</v>
      </c>
      <c r="E28" s="112">
        <v>0</v>
      </c>
      <c r="F28" s="112">
        <f t="shared" si="0"/>
        <v>0</v>
      </c>
      <c r="G28" s="112">
        <v>0</v>
      </c>
      <c r="H28" s="112">
        <v>0</v>
      </c>
      <c r="I28" s="112">
        <f t="shared" si="1"/>
        <v>0</v>
      </c>
    </row>
    <row r="29" spans="1:9" x14ac:dyDescent="0.3">
      <c r="A29" s="75"/>
      <c r="B29" s="128"/>
      <c r="C29" s="125" t="s">
        <v>129</v>
      </c>
      <c r="D29" s="112">
        <v>0</v>
      </c>
      <c r="E29" s="112">
        <v>18764</v>
      </c>
      <c r="F29" s="112">
        <f t="shared" si="0"/>
        <v>18764</v>
      </c>
      <c r="G29" s="112">
        <v>18764</v>
      </c>
      <c r="H29" s="112">
        <v>18764</v>
      </c>
      <c r="I29" s="112">
        <f t="shared" si="1"/>
        <v>0</v>
      </c>
    </row>
    <row r="30" spans="1:9" x14ac:dyDescent="0.3">
      <c r="A30" s="75"/>
      <c r="B30" s="121" t="s">
        <v>130</v>
      </c>
      <c r="C30" s="122"/>
      <c r="D30" s="90">
        <f>SUM(D31:D33)</f>
        <v>0</v>
      </c>
      <c r="E30" s="90">
        <f t="shared" ref="E30:H30" si="3">SUM(E31:E33)</f>
        <v>0</v>
      </c>
      <c r="F30" s="90">
        <f t="shared" si="0"/>
        <v>0</v>
      </c>
      <c r="G30" s="90">
        <f t="shared" si="3"/>
        <v>0</v>
      </c>
      <c r="H30" s="90">
        <f t="shared" si="3"/>
        <v>0</v>
      </c>
      <c r="I30" s="90">
        <f t="shared" si="1"/>
        <v>0</v>
      </c>
    </row>
    <row r="31" spans="1:9" x14ac:dyDescent="0.3">
      <c r="A31" s="75"/>
      <c r="B31" s="128"/>
      <c r="C31" s="125" t="s">
        <v>131</v>
      </c>
      <c r="D31" s="112">
        <v>0</v>
      </c>
      <c r="E31" s="112">
        <v>0</v>
      </c>
      <c r="F31" s="112">
        <f t="shared" si="0"/>
        <v>0</v>
      </c>
      <c r="G31" s="112">
        <v>0</v>
      </c>
      <c r="H31" s="112">
        <v>0</v>
      </c>
      <c r="I31" s="112">
        <f t="shared" si="1"/>
        <v>0</v>
      </c>
    </row>
    <row r="32" spans="1:9" x14ac:dyDescent="0.3">
      <c r="A32" s="75"/>
      <c r="B32" s="128"/>
      <c r="C32" s="125" t="s">
        <v>132</v>
      </c>
      <c r="D32" s="112">
        <v>0</v>
      </c>
      <c r="E32" s="112">
        <v>0</v>
      </c>
      <c r="F32" s="112">
        <f t="shared" si="0"/>
        <v>0</v>
      </c>
      <c r="G32" s="112">
        <v>0</v>
      </c>
      <c r="H32" s="112">
        <v>0</v>
      </c>
      <c r="I32" s="112">
        <f t="shared" si="1"/>
        <v>0</v>
      </c>
    </row>
    <row r="33" spans="1:9" x14ac:dyDescent="0.3">
      <c r="A33" s="75"/>
      <c r="B33" s="128"/>
      <c r="C33" s="125" t="s">
        <v>133</v>
      </c>
      <c r="D33" s="112">
        <v>0</v>
      </c>
      <c r="E33" s="112">
        <v>0</v>
      </c>
      <c r="F33" s="112">
        <f t="shared" si="0"/>
        <v>0</v>
      </c>
      <c r="G33" s="112">
        <v>0</v>
      </c>
      <c r="H33" s="112">
        <v>0</v>
      </c>
      <c r="I33" s="112">
        <f t="shared" si="1"/>
        <v>0</v>
      </c>
    </row>
    <row r="34" spans="1:9" x14ac:dyDescent="0.3">
      <c r="A34" s="98"/>
      <c r="B34" s="128"/>
      <c r="C34" s="125"/>
      <c r="D34" s="112"/>
      <c r="E34" s="112"/>
      <c r="F34" s="112"/>
      <c r="G34" s="112"/>
      <c r="H34" s="112"/>
      <c r="I34" s="112"/>
    </row>
    <row r="35" spans="1:9" x14ac:dyDescent="0.3">
      <c r="A35" s="75"/>
      <c r="B35" s="129"/>
      <c r="C35" s="130" t="s">
        <v>134</v>
      </c>
      <c r="D35" s="131">
        <f>+D10+D20+D30</f>
        <v>52800229</v>
      </c>
      <c r="E35" s="131">
        <f t="shared" ref="E35:I35" si="4">+E10+E20+E30</f>
        <v>28555558</v>
      </c>
      <c r="F35" s="131">
        <f t="shared" si="4"/>
        <v>81355787</v>
      </c>
      <c r="G35" s="131">
        <f t="shared" si="4"/>
        <v>81355787</v>
      </c>
      <c r="H35" s="131">
        <f t="shared" si="4"/>
        <v>75135927</v>
      </c>
      <c r="I35" s="131">
        <f t="shared" si="4"/>
        <v>0</v>
      </c>
    </row>
  </sheetData>
  <mergeCells count="11">
    <mergeCell ref="B10:C10"/>
    <mergeCell ref="B20:C20"/>
    <mergeCell ref="B30:C30"/>
    <mergeCell ref="B1:I1"/>
    <mergeCell ref="B2:I2"/>
    <mergeCell ref="B3:I3"/>
    <mergeCell ref="B4:I4"/>
    <mergeCell ref="B5:I5"/>
    <mergeCell ref="B7:C9"/>
    <mergeCell ref="D7:H7"/>
    <mergeCell ref="I7:I8"/>
  </mergeCells>
  <pageMargins left="0.51181102362204722" right="0.51181102362204722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21429-5120-4C1F-8B37-7383D646C5FF}">
  <dimension ref="A1:I34"/>
  <sheetViews>
    <sheetView workbookViewId="0">
      <selection sqref="A1:I34"/>
    </sheetView>
  </sheetViews>
  <sheetFormatPr baseColWidth="10" defaultRowHeight="14.4" x14ac:dyDescent="0.3"/>
  <cols>
    <col min="1" max="1" width="2.44140625" customWidth="1"/>
    <col min="2" max="2" width="4.5546875" customWidth="1"/>
    <col min="3" max="3" width="57.33203125" customWidth="1"/>
    <col min="4" max="9" width="12.6640625" customWidth="1"/>
  </cols>
  <sheetData>
    <row r="1" spans="1:9" x14ac:dyDescent="0.3">
      <c r="A1" s="75"/>
      <c r="B1" s="76" t="s">
        <v>42</v>
      </c>
      <c r="C1" s="77"/>
      <c r="D1" s="77"/>
      <c r="E1" s="77"/>
      <c r="F1" s="77"/>
      <c r="G1" s="77"/>
      <c r="H1" s="77"/>
      <c r="I1" s="78"/>
    </row>
    <row r="2" spans="1:9" x14ac:dyDescent="0.3">
      <c r="A2" s="75"/>
      <c r="B2" s="133"/>
      <c r="C2" s="52"/>
      <c r="D2" s="52" t="s">
        <v>44</v>
      </c>
      <c r="E2" s="52"/>
      <c r="F2" s="52"/>
      <c r="G2" s="52"/>
      <c r="H2" s="52"/>
      <c r="I2" s="134"/>
    </row>
    <row r="3" spans="1:9" x14ac:dyDescent="0.3">
      <c r="A3" s="75"/>
      <c r="B3" s="80" t="s">
        <v>45</v>
      </c>
      <c r="C3" s="65"/>
      <c r="D3" s="65"/>
      <c r="E3" s="65"/>
      <c r="F3" s="65"/>
      <c r="G3" s="65"/>
      <c r="H3" s="65"/>
      <c r="I3" s="81"/>
    </row>
    <row r="4" spans="1:9" x14ac:dyDescent="0.3">
      <c r="A4" s="75"/>
      <c r="B4" s="80" t="s">
        <v>81</v>
      </c>
      <c r="C4" s="65"/>
      <c r="D4" s="65"/>
      <c r="E4" s="65"/>
      <c r="F4" s="65"/>
      <c r="G4" s="65"/>
      <c r="H4" s="65"/>
      <c r="I4" s="81"/>
    </row>
    <row r="5" spans="1:9" ht="15" thickBot="1" x14ac:dyDescent="0.35">
      <c r="A5" s="75"/>
      <c r="B5" s="82" t="s">
        <v>43</v>
      </c>
      <c r="C5" s="83"/>
      <c r="D5" s="83"/>
      <c r="E5" s="83"/>
      <c r="F5" s="83"/>
      <c r="G5" s="83"/>
      <c r="H5" s="83"/>
      <c r="I5" s="84"/>
    </row>
    <row r="6" spans="1:9" ht="15" thickBot="1" x14ac:dyDescent="0.35">
      <c r="A6" s="75"/>
      <c r="B6" s="105"/>
      <c r="C6" s="105"/>
      <c r="D6" s="105"/>
      <c r="E6" s="105"/>
      <c r="F6" s="105"/>
      <c r="G6" s="105"/>
      <c r="H6" s="105"/>
      <c r="I6" s="105"/>
    </row>
    <row r="7" spans="1:9" ht="15" thickBot="1" x14ac:dyDescent="0.35">
      <c r="A7" s="75"/>
      <c r="B7" s="135" t="s">
        <v>47</v>
      </c>
      <c r="C7" s="135"/>
      <c r="D7" s="136" t="s">
        <v>48</v>
      </c>
      <c r="E7" s="136"/>
      <c r="F7" s="136"/>
      <c r="G7" s="136"/>
      <c r="H7" s="136"/>
      <c r="I7" s="136" t="s">
        <v>49</v>
      </c>
    </row>
    <row r="8" spans="1:9" ht="20.399999999999999" x14ac:dyDescent="0.3">
      <c r="A8" s="75"/>
      <c r="B8" s="85"/>
      <c r="C8" s="85"/>
      <c r="D8" s="87" t="s">
        <v>50</v>
      </c>
      <c r="E8" s="87" t="s">
        <v>51</v>
      </c>
      <c r="F8" s="87" t="s">
        <v>6</v>
      </c>
      <c r="G8" s="87" t="s">
        <v>7</v>
      </c>
      <c r="H8" s="87" t="s">
        <v>52</v>
      </c>
      <c r="I8" s="86"/>
    </row>
    <row r="9" spans="1:9" x14ac:dyDescent="0.3">
      <c r="A9" s="75"/>
      <c r="B9" s="85"/>
      <c r="C9" s="85"/>
      <c r="D9" s="87">
        <v>1</v>
      </c>
      <c r="E9" s="87">
        <v>2</v>
      </c>
      <c r="F9" s="87" t="s">
        <v>53</v>
      </c>
      <c r="G9" s="87">
        <v>4</v>
      </c>
      <c r="H9" s="87">
        <v>5</v>
      </c>
      <c r="I9" s="87" t="s">
        <v>54</v>
      </c>
    </row>
    <row r="10" spans="1:9" x14ac:dyDescent="0.3">
      <c r="A10" s="75"/>
      <c r="B10" s="137" t="s">
        <v>135</v>
      </c>
      <c r="C10" s="137"/>
      <c r="D10" s="138">
        <f>SUM(D11:D17)</f>
        <v>0</v>
      </c>
      <c r="E10" s="138">
        <f t="shared" ref="E10:H10" si="0">SUM(E11:E17)</f>
        <v>0</v>
      </c>
      <c r="F10" s="138">
        <f>D10+E10</f>
        <v>0</v>
      </c>
      <c r="G10" s="138">
        <f t="shared" si="0"/>
        <v>0</v>
      </c>
      <c r="H10" s="138">
        <f t="shared" si="0"/>
        <v>0</v>
      </c>
      <c r="I10" s="138">
        <f>F10-G10</f>
        <v>0</v>
      </c>
    </row>
    <row r="11" spans="1:9" x14ac:dyDescent="0.3">
      <c r="A11" s="75"/>
      <c r="B11" s="128"/>
      <c r="C11" s="125" t="s">
        <v>136</v>
      </c>
      <c r="D11" s="112">
        <v>0</v>
      </c>
      <c r="E11" s="112">
        <v>0</v>
      </c>
      <c r="F11" s="112">
        <f t="shared" ref="F11:F29" si="1">D11+E11</f>
        <v>0</v>
      </c>
      <c r="G11" s="112">
        <v>0</v>
      </c>
      <c r="H11" s="112">
        <v>0</v>
      </c>
      <c r="I11" s="112">
        <f t="shared" ref="I11:I29" si="2">F11-G11</f>
        <v>0</v>
      </c>
    </row>
    <row r="12" spans="1:9" x14ac:dyDescent="0.3">
      <c r="A12" s="75"/>
      <c r="B12" s="128"/>
      <c r="C12" s="125" t="s">
        <v>137</v>
      </c>
      <c r="D12" s="112">
        <v>0</v>
      </c>
      <c r="E12" s="112">
        <v>0</v>
      </c>
      <c r="F12" s="112">
        <f t="shared" si="1"/>
        <v>0</v>
      </c>
      <c r="G12" s="112">
        <v>0</v>
      </c>
      <c r="H12" s="112">
        <v>0</v>
      </c>
      <c r="I12" s="112">
        <f t="shared" si="2"/>
        <v>0</v>
      </c>
    </row>
    <row r="13" spans="1:9" x14ac:dyDescent="0.3">
      <c r="A13" s="75"/>
      <c r="B13" s="128"/>
      <c r="C13" s="125" t="s">
        <v>138</v>
      </c>
      <c r="D13" s="112">
        <v>0</v>
      </c>
      <c r="E13" s="112">
        <v>0</v>
      </c>
      <c r="F13" s="112">
        <f t="shared" si="1"/>
        <v>0</v>
      </c>
      <c r="G13" s="112">
        <v>0</v>
      </c>
      <c r="H13" s="112">
        <v>0</v>
      </c>
      <c r="I13" s="112">
        <f t="shared" si="2"/>
        <v>0</v>
      </c>
    </row>
    <row r="14" spans="1:9" x14ac:dyDescent="0.3">
      <c r="A14" s="75"/>
      <c r="B14" s="128"/>
      <c r="C14" s="125" t="s">
        <v>139</v>
      </c>
      <c r="D14" s="112">
        <v>0</v>
      </c>
      <c r="E14" s="112">
        <v>0</v>
      </c>
      <c r="F14" s="112">
        <f t="shared" si="1"/>
        <v>0</v>
      </c>
      <c r="G14" s="112">
        <v>0</v>
      </c>
      <c r="H14" s="112">
        <v>0</v>
      </c>
      <c r="I14" s="112">
        <f t="shared" si="2"/>
        <v>0</v>
      </c>
    </row>
    <row r="15" spans="1:9" x14ac:dyDescent="0.3">
      <c r="A15" s="75"/>
      <c r="B15" s="128"/>
      <c r="C15" s="125" t="s">
        <v>140</v>
      </c>
      <c r="D15" s="112">
        <v>0</v>
      </c>
      <c r="E15" s="112">
        <v>0</v>
      </c>
      <c r="F15" s="112">
        <f t="shared" si="1"/>
        <v>0</v>
      </c>
      <c r="G15" s="112">
        <v>0</v>
      </c>
      <c r="H15" s="112">
        <v>0</v>
      </c>
      <c r="I15" s="112">
        <f t="shared" si="2"/>
        <v>0</v>
      </c>
    </row>
    <row r="16" spans="1:9" x14ac:dyDescent="0.3">
      <c r="A16" s="75"/>
      <c r="B16" s="128"/>
      <c r="C16" s="125" t="s">
        <v>141</v>
      </c>
      <c r="D16" s="112">
        <v>0</v>
      </c>
      <c r="E16" s="112">
        <v>0</v>
      </c>
      <c r="F16" s="112">
        <f t="shared" si="1"/>
        <v>0</v>
      </c>
      <c r="G16" s="112">
        <v>0</v>
      </c>
      <c r="H16" s="112">
        <v>0</v>
      </c>
      <c r="I16" s="112">
        <f t="shared" si="2"/>
        <v>0</v>
      </c>
    </row>
    <row r="17" spans="1:9" x14ac:dyDescent="0.3">
      <c r="A17" s="75"/>
      <c r="B17" s="128"/>
      <c r="C17" s="125" t="s">
        <v>142</v>
      </c>
      <c r="D17" s="112">
        <v>0</v>
      </c>
      <c r="E17" s="112">
        <v>0</v>
      </c>
      <c r="F17" s="112">
        <f t="shared" si="1"/>
        <v>0</v>
      </c>
      <c r="G17" s="112">
        <v>0</v>
      </c>
      <c r="H17" s="112">
        <v>0</v>
      </c>
      <c r="I17" s="112">
        <f t="shared" si="2"/>
        <v>0</v>
      </c>
    </row>
    <row r="18" spans="1:9" x14ac:dyDescent="0.3">
      <c r="A18" s="75"/>
      <c r="B18" s="121" t="s">
        <v>143</v>
      </c>
      <c r="C18" s="122"/>
      <c r="D18" s="90">
        <f>SUM(D19:D21)</f>
        <v>0</v>
      </c>
      <c r="E18" s="90">
        <f t="shared" ref="E18:H18" si="3">SUM(E19:E21)</f>
        <v>0</v>
      </c>
      <c r="F18" s="90">
        <f t="shared" si="1"/>
        <v>0</v>
      </c>
      <c r="G18" s="90">
        <f t="shared" si="3"/>
        <v>0</v>
      </c>
      <c r="H18" s="90">
        <f t="shared" si="3"/>
        <v>0</v>
      </c>
      <c r="I18" s="90">
        <f t="shared" si="2"/>
        <v>0</v>
      </c>
    </row>
    <row r="19" spans="1:9" x14ac:dyDescent="0.3">
      <c r="A19" s="75"/>
      <c r="B19" s="128"/>
      <c r="C19" s="125" t="s">
        <v>79</v>
      </c>
      <c r="D19" s="112">
        <v>0</v>
      </c>
      <c r="E19" s="112">
        <v>0</v>
      </c>
      <c r="F19" s="112">
        <f t="shared" si="1"/>
        <v>0</v>
      </c>
      <c r="G19" s="112">
        <v>0</v>
      </c>
      <c r="H19" s="112">
        <v>0</v>
      </c>
      <c r="I19" s="112">
        <f t="shared" si="2"/>
        <v>0</v>
      </c>
    </row>
    <row r="20" spans="1:9" x14ac:dyDescent="0.3">
      <c r="A20" s="75"/>
      <c r="B20" s="128"/>
      <c r="C20" s="125" t="s">
        <v>144</v>
      </c>
      <c r="D20" s="112">
        <v>0</v>
      </c>
      <c r="E20" s="112">
        <v>0</v>
      </c>
      <c r="F20" s="112">
        <f t="shared" si="1"/>
        <v>0</v>
      </c>
      <c r="G20" s="112">
        <v>0</v>
      </c>
      <c r="H20" s="112">
        <v>0</v>
      </c>
      <c r="I20" s="112">
        <f t="shared" si="2"/>
        <v>0</v>
      </c>
    </row>
    <row r="21" spans="1:9" x14ac:dyDescent="0.3">
      <c r="A21" s="75"/>
      <c r="B21" s="128"/>
      <c r="C21" s="125" t="s">
        <v>145</v>
      </c>
      <c r="D21" s="112">
        <v>0</v>
      </c>
      <c r="E21" s="112">
        <v>0</v>
      </c>
      <c r="F21" s="112">
        <f t="shared" si="1"/>
        <v>0</v>
      </c>
      <c r="G21" s="112">
        <v>0</v>
      </c>
      <c r="H21" s="112">
        <v>0</v>
      </c>
      <c r="I21" s="112">
        <f t="shared" si="2"/>
        <v>0</v>
      </c>
    </row>
    <row r="22" spans="1:9" x14ac:dyDescent="0.3">
      <c r="A22" s="75"/>
      <c r="B22" s="121" t="s">
        <v>146</v>
      </c>
      <c r="C22" s="122"/>
      <c r="D22" s="90">
        <f>SUM(D23:D29)</f>
        <v>0</v>
      </c>
      <c r="E22" s="90">
        <f t="shared" ref="E22:H22" si="4">SUM(E23:E29)</f>
        <v>0</v>
      </c>
      <c r="F22" s="90">
        <f t="shared" si="1"/>
        <v>0</v>
      </c>
      <c r="G22" s="90">
        <f t="shared" si="4"/>
        <v>0</v>
      </c>
      <c r="H22" s="90">
        <f t="shared" si="4"/>
        <v>0</v>
      </c>
      <c r="I22" s="90">
        <f t="shared" si="2"/>
        <v>0</v>
      </c>
    </row>
    <row r="23" spans="1:9" x14ac:dyDescent="0.3">
      <c r="A23" s="75"/>
      <c r="B23" s="128"/>
      <c r="C23" s="125" t="s">
        <v>147</v>
      </c>
      <c r="D23" s="112">
        <v>0</v>
      </c>
      <c r="E23" s="112">
        <v>0</v>
      </c>
      <c r="F23" s="112">
        <f t="shared" si="1"/>
        <v>0</v>
      </c>
      <c r="G23" s="112">
        <v>0</v>
      </c>
      <c r="H23" s="112">
        <v>0</v>
      </c>
      <c r="I23" s="112">
        <f t="shared" si="2"/>
        <v>0</v>
      </c>
    </row>
    <row r="24" spans="1:9" x14ac:dyDescent="0.3">
      <c r="A24" s="75"/>
      <c r="B24" s="128"/>
      <c r="C24" s="125" t="s">
        <v>148</v>
      </c>
      <c r="D24" s="112">
        <v>0</v>
      </c>
      <c r="E24" s="112">
        <v>0</v>
      </c>
      <c r="F24" s="112">
        <f t="shared" si="1"/>
        <v>0</v>
      </c>
      <c r="G24" s="112">
        <v>0</v>
      </c>
      <c r="H24" s="112">
        <v>0</v>
      </c>
      <c r="I24" s="112">
        <f t="shared" si="2"/>
        <v>0</v>
      </c>
    </row>
    <row r="25" spans="1:9" x14ac:dyDescent="0.3">
      <c r="A25" s="75"/>
      <c r="B25" s="128"/>
      <c r="C25" s="125" t="s">
        <v>149</v>
      </c>
      <c r="D25" s="112">
        <v>0</v>
      </c>
      <c r="E25" s="112">
        <v>0</v>
      </c>
      <c r="F25" s="112">
        <f t="shared" si="1"/>
        <v>0</v>
      </c>
      <c r="G25" s="112">
        <v>0</v>
      </c>
      <c r="H25" s="112">
        <v>0</v>
      </c>
      <c r="I25" s="112">
        <f t="shared" si="2"/>
        <v>0</v>
      </c>
    </row>
    <row r="26" spans="1:9" x14ac:dyDescent="0.3">
      <c r="A26" s="75"/>
      <c r="B26" s="128"/>
      <c r="C26" s="125" t="s">
        <v>150</v>
      </c>
      <c r="D26" s="112">
        <v>0</v>
      </c>
      <c r="E26" s="112">
        <v>0</v>
      </c>
      <c r="F26" s="112">
        <f t="shared" si="1"/>
        <v>0</v>
      </c>
      <c r="G26" s="112">
        <v>0</v>
      </c>
      <c r="H26" s="112">
        <v>0</v>
      </c>
      <c r="I26" s="112">
        <f t="shared" si="2"/>
        <v>0</v>
      </c>
    </row>
    <row r="27" spans="1:9" x14ac:dyDescent="0.3">
      <c r="A27" s="75"/>
      <c r="B27" s="128"/>
      <c r="C27" s="125" t="s">
        <v>151</v>
      </c>
      <c r="D27" s="112">
        <v>0</v>
      </c>
      <c r="E27" s="112">
        <v>0</v>
      </c>
      <c r="F27" s="112">
        <f t="shared" si="1"/>
        <v>0</v>
      </c>
      <c r="G27" s="112">
        <v>0</v>
      </c>
      <c r="H27" s="112">
        <v>0</v>
      </c>
      <c r="I27" s="112">
        <f t="shared" si="2"/>
        <v>0</v>
      </c>
    </row>
    <row r="28" spans="1:9" x14ac:dyDescent="0.3">
      <c r="A28" s="75"/>
      <c r="B28" s="128"/>
      <c r="C28" s="125" t="s">
        <v>152</v>
      </c>
      <c r="D28" s="112">
        <v>0</v>
      </c>
      <c r="E28" s="112">
        <v>0</v>
      </c>
      <c r="F28" s="112">
        <f t="shared" si="1"/>
        <v>0</v>
      </c>
      <c r="G28" s="112">
        <v>0</v>
      </c>
      <c r="H28" s="112">
        <v>0</v>
      </c>
      <c r="I28" s="112">
        <f t="shared" si="2"/>
        <v>0</v>
      </c>
    </row>
    <row r="29" spans="1:9" x14ac:dyDescent="0.3">
      <c r="A29" s="75"/>
      <c r="B29" s="128"/>
      <c r="C29" s="125" t="s">
        <v>153</v>
      </c>
      <c r="D29" s="112">
        <v>0</v>
      </c>
      <c r="E29" s="112">
        <v>0</v>
      </c>
      <c r="F29" s="112">
        <f t="shared" si="1"/>
        <v>0</v>
      </c>
      <c r="G29" s="112">
        <v>0</v>
      </c>
      <c r="H29" s="112">
        <v>0</v>
      </c>
      <c r="I29" s="112">
        <f t="shared" si="2"/>
        <v>0</v>
      </c>
    </row>
    <row r="30" spans="1:9" x14ac:dyDescent="0.3">
      <c r="A30" s="75"/>
      <c r="B30" s="128"/>
      <c r="C30" s="125"/>
      <c r="D30" s="112"/>
      <c r="E30" s="112"/>
      <c r="F30" s="112"/>
      <c r="G30" s="112"/>
      <c r="H30" s="112"/>
      <c r="I30" s="112"/>
    </row>
    <row r="31" spans="1:9" x14ac:dyDescent="0.3">
      <c r="A31" s="75"/>
      <c r="B31" s="128"/>
      <c r="C31" s="125"/>
      <c r="D31" s="112"/>
      <c r="E31" s="112"/>
      <c r="F31" s="112"/>
      <c r="G31" s="112"/>
      <c r="H31" s="112"/>
      <c r="I31" s="112"/>
    </row>
    <row r="32" spans="1:9" x14ac:dyDescent="0.3">
      <c r="A32" s="98"/>
      <c r="B32" s="128"/>
      <c r="C32" s="125"/>
      <c r="D32" s="112"/>
      <c r="E32" s="112"/>
      <c r="F32" s="112"/>
      <c r="G32" s="112"/>
      <c r="H32" s="112"/>
      <c r="I32" s="112"/>
    </row>
    <row r="33" spans="1:9" x14ac:dyDescent="0.3">
      <c r="A33" s="75"/>
      <c r="B33" s="129"/>
      <c r="C33" s="130" t="s">
        <v>154</v>
      </c>
      <c r="D33" s="131">
        <f>+D10+D18+D22</f>
        <v>0</v>
      </c>
      <c r="E33" s="131">
        <f t="shared" ref="E33:I33" si="5">+E10+E18+E22</f>
        <v>0</v>
      </c>
      <c r="F33" s="131">
        <f>+F10+F18+F22</f>
        <v>0</v>
      </c>
      <c r="G33" s="131">
        <f t="shared" si="5"/>
        <v>0</v>
      </c>
      <c r="H33" s="131">
        <f t="shared" si="5"/>
        <v>0</v>
      </c>
      <c r="I33" s="131">
        <f t="shared" si="5"/>
        <v>0</v>
      </c>
    </row>
    <row r="34" spans="1:9" x14ac:dyDescent="0.3">
      <c r="A34" s="75"/>
      <c r="B34" s="129"/>
      <c r="C34" s="130" t="s">
        <v>155</v>
      </c>
      <c r="D34" s="131">
        <f>+'[1]COGC.C'!D38+'[1]COG C.C.(2)'!D35+'[1]COG C.C. (3)'!D33-2</f>
        <v>170734720</v>
      </c>
      <c r="E34" s="131">
        <f>+'[1]COGC.C'!E38+'[1]COG C.C.(2)'!E35+'[1]COG C.C. (3)'!E33-1</f>
        <v>29208859</v>
      </c>
      <c r="F34" s="131">
        <f>+'[1]COGC.C'!F38+'[1]COG C.C.(2)'!F35+'[1]COG C.C. (3)'!F33</f>
        <v>199943582</v>
      </c>
      <c r="G34" s="131">
        <f>+'[1]COGC.C'!G38+'[1]COG C.C.(2)'!G35+'[1]COG C.C. (3)'!G33</f>
        <v>199844622</v>
      </c>
      <c r="H34" s="131">
        <f>+'[1]COGC.C'!H38+'[1]COG C.C.(2)'!H35+'[1]COG C.C. (3)'!H33</f>
        <v>185204419</v>
      </c>
      <c r="I34" s="131">
        <f>+'[1]COGC.C'!I38+'[1]COG C.C.(2)'!I35+'[1]COG C.C. (3)'!I33</f>
        <v>98960</v>
      </c>
    </row>
  </sheetData>
  <mergeCells count="10">
    <mergeCell ref="B10:C10"/>
    <mergeCell ref="B18:C18"/>
    <mergeCell ref="B22:C22"/>
    <mergeCell ref="B1:I1"/>
    <mergeCell ref="B3:I3"/>
    <mergeCell ref="B4:I4"/>
    <mergeCell ref="B5:I5"/>
    <mergeCell ref="B7:C9"/>
    <mergeCell ref="D7:H7"/>
    <mergeCell ref="I7:I8"/>
  </mergeCells>
  <pageMargins left="0.51181102362204722" right="0.51181102362204722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23475-3C5C-475C-94D4-386A91375FAD}">
  <dimension ref="A1:J42"/>
  <sheetViews>
    <sheetView workbookViewId="0">
      <selection sqref="A1:J42"/>
    </sheetView>
  </sheetViews>
  <sheetFormatPr baseColWidth="10" defaultRowHeight="14.4" x14ac:dyDescent="0.3"/>
  <cols>
    <col min="1" max="1" width="1.5546875" customWidth="1"/>
    <col min="2" max="2" width="4.5546875" customWidth="1"/>
    <col min="3" max="3" width="60.33203125" customWidth="1"/>
    <col min="4" max="9" width="12.6640625" customWidth="1"/>
    <col min="10" max="10" width="3.33203125" customWidth="1"/>
  </cols>
  <sheetData>
    <row r="1" spans="1:10" x14ac:dyDescent="0.3">
      <c r="A1" s="75"/>
      <c r="B1" s="76" t="s">
        <v>42</v>
      </c>
      <c r="C1" s="77"/>
      <c r="D1" s="77"/>
      <c r="E1" s="77"/>
      <c r="F1" s="77"/>
      <c r="G1" s="77"/>
      <c r="H1" s="77"/>
      <c r="I1" s="78"/>
      <c r="J1" s="75"/>
    </row>
    <row r="2" spans="1:10" x14ac:dyDescent="0.3">
      <c r="A2" s="75"/>
      <c r="B2" s="80" t="s">
        <v>44</v>
      </c>
      <c r="C2" s="65"/>
      <c r="D2" s="65"/>
      <c r="E2" s="65"/>
      <c r="F2" s="65"/>
      <c r="G2" s="65"/>
      <c r="H2" s="65"/>
      <c r="I2" s="81"/>
      <c r="J2" s="75"/>
    </row>
    <row r="3" spans="1:10" x14ac:dyDescent="0.3">
      <c r="A3" s="75"/>
      <c r="B3" s="80" t="s">
        <v>45</v>
      </c>
      <c r="C3" s="65"/>
      <c r="D3" s="65"/>
      <c r="E3" s="65"/>
      <c r="F3" s="65"/>
      <c r="G3" s="65"/>
      <c r="H3" s="65"/>
      <c r="I3" s="81"/>
      <c r="J3" s="75"/>
    </row>
    <row r="4" spans="1:10" x14ac:dyDescent="0.3">
      <c r="A4" s="75"/>
      <c r="B4" s="80" t="s">
        <v>156</v>
      </c>
      <c r="C4" s="65"/>
      <c r="D4" s="65"/>
      <c r="E4" s="65"/>
      <c r="F4" s="65"/>
      <c r="G4" s="65"/>
      <c r="H4" s="65"/>
      <c r="I4" s="81"/>
      <c r="J4" s="75"/>
    </row>
    <row r="5" spans="1:10" ht="15" thickBot="1" x14ac:dyDescent="0.35">
      <c r="A5" s="75"/>
      <c r="B5" s="82" t="s">
        <v>43</v>
      </c>
      <c r="C5" s="83"/>
      <c r="D5" s="83"/>
      <c r="E5" s="83"/>
      <c r="F5" s="83"/>
      <c r="G5" s="83"/>
      <c r="H5" s="83"/>
      <c r="I5" s="84"/>
      <c r="J5" s="75"/>
    </row>
    <row r="6" spans="1:10" x14ac:dyDescent="0.3">
      <c r="A6" s="75"/>
      <c r="B6" s="105"/>
      <c r="C6" s="105"/>
      <c r="D6" s="105"/>
      <c r="E6" s="105"/>
      <c r="F6" s="105"/>
      <c r="G6" s="105"/>
      <c r="H6" s="105"/>
      <c r="I6" s="105"/>
      <c r="J6" s="75"/>
    </row>
    <row r="7" spans="1:10" x14ac:dyDescent="0.3">
      <c r="A7" s="75"/>
      <c r="B7" s="85" t="s">
        <v>47</v>
      </c>
      <c r="C7" s="85"/>
      <c r="D7" s="86" t="s">
        <v>48</v>
      </c>
      <c r="E7" s="86"/>
      <c r="F7" s="86"/>
      <c r="G7" s="86"/>
      <c r="H7" s="86"/>
      <c r="I7" s="86" t="s">
        <v>49</v>
      </c>
      <c r="J7" s="75"/>
    </row>
    <row r="8" spans="1:10" ht="20.399999999999999" x14ac:dyDescent="0.3">
      <c r="A8" s="75"/>
      <c r="B8" s="85"/>
      <c r="C8" s="85"/>
      <c r="D8" s="87" t="s">
        <v>50</v>
      </c>
      <c r="E8" s="87" t="s">
        <v>51</v>
      </c>
      <c r="F8" s="87" t="s">
        <v>6</v>
      </c>
      <c r="G8" s="87" t="s">
        <v>7</v>
      </c>
      <c r="H8" s="87" t="s">
        <v>52</v>
      </c>
      <c r="I8" s="86"/>
      <c r="J8" s="75"/>
    </row>
    <row r="9" spans="1:10" x14ac:dyDescent="0.3">
      <c r="A9" s="75"/>
      <c r="B9" s="85"/>
      <c r="C9" s="85"/>
      <c r="D9" s="87">
        <v>1</v>
      </c>
      <c r="E9" s="87">
        <v>2</v>
      </c>
      <c r="F9" s="87" t="s">
        <v>53</v>
      </c>
      <c r="G9" s="87">
        <v>4</v>
      </c>
      <c r="H9" s="87">
        <v>5</v>
      </c>
      <c r="I9" s="87" t="s">
        <v>54</v>
      </c>
      <c r="J9" s="75"/>
    </row>
    <row r="10" spans="1:10" x14ac:dyDescent="0.3">
      <c r="A10" s="139"/>
      <c r="B10" s="140"/>
      <c r="C10" s="113"/>
      <c r="D10" s="141"/>
      <c r="E10" s="141"/>
      <c r="F10" s="141"/>
      <c r="G10" s="141"/>
      <c r="H10" s="141"/>
      <c r="I10" s="141"/>
      <c r="J10" s="139"/>
    </row>
    <row r="11" spans="1:10" x14ac:dyDescent="0.3">
      <c r="A11" s="139"/>
      <c r="B11" s="142" t="s">
        <v>157</v>
      </c>
      <c r="C11" s="143"/>
      <c r="D11" s="90">
        <f>SUM(D12:D19)</f>
        <v>0</v>
      </c>
      <c r="E11" s="90">
        <f t="shared" ref="E11:H11" si="0">SUM(E12:E19)</f>
        <v>0</v>
      </c>
      <c r="F11" s="90">
        <f t="shared" si="0"/>
        <v>0</v>
      </c>
      <c r="G11" s="90">
        <f t="shared" si="0"/>
        <v>0</v>
      </c>
      <c r="H11" s="90">
        <f t="shared" si="0"/>
        <v>0</v>
      </c>
      <c r="I11" s="90">
        <f>SUM(I12:I19)</f>
        <v>0</v>
      </c>
      <c r="J11" s="139"/>
    </row>
    <row r="12" spans="1:10" x14ac:dyDescent="0.3">
      <c r="A12" s="139"/>
      <c r="B12" s="144"/>
      <c r="C12" s="145" t="s">
        <v>158</v>
      </c>
      <c r="D12" s="112">
        <v>0</v>
      </c>
      <c r="E12" s="112">
        <v>0</v>
      </c>
      <c r="F12" s="112">
        <f>D12+E12</f>
        <v>0</v>
      </c>
      <c r="G12" s="112">
        <v>0</v>
      </c>
      <c r="H12" s="112">
        <v>0</v>
      </c>
      <c r="I12" s="112">
        <f>F12-G12</f>
        <v>0</v>
      </c>
      <c r="J12" s="139"/>
    </row>
    <row r="13" spans="1:10" x14ac:dyDescent="0.3">
      <c r="A13" s="139"/>
      <c r="B13" s="144"/>
      <c r="C13" s="145" t="s">
        <v>159</v>
      </c>
      <c r="D13" s="112">
        <v>0</v>
      </c>
      <c r="E13" s="112">
        <v>0</v>
      </c>
      <c r="F13" s="112">
        <f t="shared" ref="F13:F19" si="1">D13+E13</f>
        <v>0</v>
      </c>
      <c r="G13" s="112">
        <v>0</v>
      </c>
      <c r="H13" s="112">
        <v>0</v>
      </c>
      <c r="I13" s="112">
        <f>F13-G13</f>
        <v>0</v>
      </c>
      <c r="J13" s="139"/>
    </row>
    <row r="14" spans="1:10" x14ac:dyDescent="0.3">
      <c r="A14" s="139"/>
      <c r="B14" s="144"/>
      <c r="C14" s="145" t="s">
        <v>160</v>
      </c>
      <c r="D14" s="112">
        <v>0</v>
      </c>
      <c r="E14" s="112">
        <v>0</v>
      </c>
      <c r="F14" s="112">
        <f t="shared" si="1"/>
        <v>0</v>
      </c>
      <c r="G14" s="112">
        <v>0</v>
      </c>
      <c r="H14" s="112">
        <v>0</v>
      </c>
      <c r="I14" s="112">
        <f t="shared" ref="I14:I19" si="2">F14-G14</f>
        <v>0</v>
      </c>
      <c r="J14" s="139"/>
    </row>
    <row r="15" spans="1:10" x14ac:dyDescent="0.3">
      <c r="A15" s="139"/>
      <c r="B15" s="144"/>
      <c r="C15" s="145" t="s">
        <v>161</v>
      </c>
      <c r="D15" s="112">
        <v>0</v>
      </c>
      <c r="E15" s="112">
        <v>0</v>
      </c>
      <c r="F15" s="112">
        <f t="shared" si="1"/>
        <v>0</v>
      </c>
      <c r="G15" s="112">
        <v>0</v>
      </c>
      <c r="H15" s="112">
        <v>0</v>
      </c>
      <c r="I15" s="112">
        <f t="shared" si="2"/>
        <v>0</v>
      </c>
      <c r="J15" s="139"/>
    </row>
    <row r="16" spans="1:10" x14ac:dyDescent="0.3">
      <c r="A16" s="139"/>
      <c r="B16" s="144"/>
      <c r="C16" s="145" t="s">
        <v>162</v>
      </c>
      <c r="D16" s="112">
        <v>0</v>
      </c>
      <c r="E16" s="112">
        <v>0</v>
      </c>
      <c r="F16" s="112">
        <f t="shared" si="1"/>
        <v>0</v>
      </c>
      <c r="G16" s="112">
        <v>0</v>
      </c>
      <c r="H16" s="112">
        <v>0</v>
      </c>
      <c r="I16" s="112">
        <f t="shared" si="2"/>
        <v>0</v>
      </c>
      <c r="J16" s="139"/>
    </row>
    <row r="17" spans="1:10" x14ac:dyDescent="0.3">
      <c r="A17" s="139"/>
      <c r="B17" s="144"/>
      <c r="C17" s="145" t="s">
        <v>163</v>
      </c>
      <c r="D17" s="112">
        <v>0</v>
      </c>
      <c r="E17" s="112">
        <v>0</v>
      </c>
      <c r="F17" s="112">
        <f t="shared" si="1"/>
        <v>0</v>
      </c>
      <c r="G17" s="112">
        <v>0</v>
      </c>
      <c r="H17" s="112">
        <v>0</v>
      </c>
      <c r="I17" s="112">
        <f t="shared" si="2"/>
        <v>0</v>
      </c>
      <c r="J17" s="139"/>
    </row>
    <row r="18" spans="1:10" x14ac:dyDescent="0.3">
      <c r="A18" s="139"/>
      <c r="B18" s="144"/>
      <c r="C18" s="145" t="s">
        <v>164</v>
      </c>
      <c r="D18" s="112">
        <v>0</v>
      </c>
      <c r="E18" s="112">
        <v>0</v>
      </c>
      <c r="F18" s="112">
        <f t="shared" si="1"/>
        <v>0</v>
      </c>
      <c r="G18" s="112">
        <v>0</v>
      </c>
      <c r="H18" s="112">
        <v>0</v>
      </c>
      <c r="I18" s="112">
        <f t="shared" si="2"/>
        <v>0</v>
      </c>
      <c r="J18" s="139"/>
    </row>
    <row r="19" spans="1:10" x14ac:dyDescent="0.3">
      <c r="A19" s="146"/>
      <c r="B19" s="144"/>
      <c r="C19" s="145" t="s">
        <v>109</v>
      </c>
      <c r="D19" s="112">
        <v>0</v>
      </c>
      <c r="E19" s="112">
        <v>0</v>
      </c>
      <c r="F19" s="112">
        <f t="shared" si="1"/>
        <v>0</v>
      </c>
      <c r="G19" s="112">
        <v>0</v>
      </c>
      <c r="H19" s="112">
        <v>0</v>
      </c>
      <c r="I19" s="112">
        <f t="shared" si="2"/>
        <v>0</v>
      </c>
      <c r="J19" s="146"/>
    </row>
    <row r="20" spans="1:10" x14ac:dyDescent="0.3">
      <c r="A20" s="139"/>
      <c r="B20" s="142" t="s">
        <v>165</v>
      </c>
      <c r="C20" s="143"/>
      <c r="D20" s="90">
        <f>SUM(D21:D27)</f>
        <v>170734720</v>
      </c>
      <c r="E20" s="90">
        <f t="shared" ref="E20:I20" si="3">SUM(E21:E27)</f>
        <v>29208861</v>
      </c>
      <c r="F20" s="90">
        <f t="shared" si="3"/>
        <v>199943582</v>
      </c>
      <c r="G20" s="90">
        <f t="shared" si="3"/>
        <v>199844622</v>
      </c>
      <c r="H20" s="90">
        <f t="shared" si="3"/>
        <v>185204419</v>
      </c>
      <c r="I20" s="90">
        <f t="shared" si="3"/>
        <v>98960</v>
      </c>
      <c r="J20" s="139"/>
    </row>
    <row r="21" spans="1:10" x14ac:dyDescent="0.3">
      <c r="A21" s="139"/>
      <c r="B21" s="144"/>
      <c r="C21" s="145" t="s">
        <v>166</v>
      </c>
      <c r="D21" s="147">
        <v>0</v>
      </c>
      <c r="E21" s="147">
        <v>0</v>
      </c>
      <c r="F21" s="147">
        <f>D21+E21</f>
        <v>0</v>
      </c>
      <c r="G21" s="147">
        <v>0</v>
      </c>
      <c r="H21" s="147">
        <v>0</v>
      </c>
      <c r="I21" s="147">
        <f>F21-G21</f>
        <v>0</v>
      </c>
      <c r="J21" s="139"/>
    </row>
    <row r="22" spans="1:10" x14ac:dyDescent="0.3">
      <c r="A22" s="139"/>
      <c r="B22" s="144"/>
      <c r="C22" s="145" t="s">
        <v>167</v>
      </c>
      <c r="D22" s="147">
        <v>0</v>
      </c>
      <c r="E22" s="147">
        <v>0</v>
      </c>
      <c r="F22" s="147">
        <f t="shared" ref="F22:F27" si="4">D22+E22</f>
        <v>0</v>
      </c>
      <c r="G22" s="147">
        <v>0</v>
      </c>
      <c r="H22" s="147">
        <v>0</v>
      </c>
      <c r="I22" s="147">
        <f t="shared" ref="I22:I27" si="5">F22-G22</f>
        <v>0</v>
      </c>
      <c r="J22" s="139"/>
    </row>
    <row r="23" spans="1:10" x14ac:dyDescent="0.3">
      <c r="A23" s="139"/>
      <c r="B23" s="144"/>
      <c r="C23" s="145" t="s">
        <v>168</v>
      </c>
      <c r="D23" s="147">
        <v>0</v>
      </c>
      <c r="E23" s="147">
        <v>0</v>
      </c>
      <c r="F23" s="147">
        <f t="shared" si="4"/>
        <v>0</v>
      </c>
      <c r="G23" s="147">
        <v>0</v>
      </c>
      <c r="H23" s="147">
        <v>0</v>
      </c>
      <c r="I23" s="147">
        <f t="shared" si="5"/>
        <v>0</v>
      </c>
      <c r="J23" s="139"/>
    </row>
    <row r="24" spans="1:10" x14ac:dyDescent="0.3">
      <c r="A24" s="139"/>
      <c r="B24" s="144"/>
      <c r="C24" s="145" t="s">
        <v>169</v>
      </c>
      <c r="D24" s="147">
        <v>170734720</v>
      </c>
      <c r="E24" s="147">
        <v>29208861</v>
      </c>
      <c r="F24" s="147">
        <f>D24+E24+1</f>
        <v>199943582</v>
      </c>
      <c r="G24" s="147">
        <v>199844622</v>
      </c>
      <c r="H24" s="147">
        <v>185204419</v>
      </c>
      <c r="I24" s="147">
        <f>F24-G24</f>
        <v>98960</v>
      </c>
      <c r="J24" s="139"/>
    </row>
    <row r="25" spans="1:10" x14ac:dyDescent="0.3">
      <c r="A25" s="139"/>
      <c r="B25" s="144"/>
      <c r="C25" s="145" t="s">
        <v>170</v>
      </c>
      <c r="D25" s="147">
        <v>0</v>
      </c>
      <c r="E25" s="147">
        <v>0</v>
      </c>
      <c r="F25" s="147">
        <f t="shared" si="4"/>
        <v>0</v>
      </c>
      <c r="G25" s="147">
        <v>0</v>
      </c>
      <c r="H25" s="147">
        <v>0</v>
      </c>
      <c r="I25" s="147">
        <f t="shared" si="5"/>
        <v>0</v>
      </c>
      <c r="J25" s="139"/>
    </row>
    <row r="26" spans="1:10" x14ac:dyDescent="0.3">
      <c r="A26" s="139"/>
      <c r="B26" s="144"/>
      <c r="C26" s="145" t="s">
        <v>171</v>
      </c>
      <c r="D26" s="147">
        <v>0</v>
      </c>
      <c r="E26" s="147">
        <v>0</v>
      </c>
      <c r="F26" s="147">
        <f t="shared" si="4"/>
        <v>0</v>
      </c>
      <c r="G26" s="147">
        <v>0</v>
      </c>
      <c r="H26" s="147">
        <v>0</v>
      </c>
      <c r="I26" s="147">
        <f t="shared" si="5"/>
        <v>0</v>
      </c>
      <c r="J26" s="139"/>
    </row>
    <row r="27" spans="1:10" x14ac:dyDescent="0.3">
      <c r="A27" s="146"/>
      <c r="B27" s="144"/>
      <c r="C27" s="145" t="s">
        <v>172</v>
      </c>
      <c r="D27" s="147">
        <v>0</v>
      </c>
      <c r="E27" s="147">
        <v>0</v>
      </c>
      <c r="F27" s="147">
        <f t="shared" si="4"/>
        <v>0</v>
      </c>
      <c r="G27" s="147">
        <v>0</v>
      </c>
      <c r="H27" s="147">
        <v>0</v>
      </c>
      <c r="I27" s="147">
        <f t="shared" si="5"/>
        <v>0</v>
      </c>
      <c r="J27" s="146"/>
    </row>
    <row r="28" spans="1:10" x14ac:dyDescent="0.3">
      <c r="A28" s="139"/>
      <c r="B28" s="142" t="s">
        <v>173</v>
      </c>
      <c r="C28" s="143"/>
      <c r="D28" s="148">
        <f>SUM(D29:D37)</f>
        <v>0</v>
      </c>
      <c r="E28" s="148">
        <f t="shared" ref="E28:I28" si="6">SUM(E29:E37)</f>
        <v>0</v>
      </c>
      <c r="F28" s="148">
        <f t="shared" si="6"/>
        <v>0</v>
      </c>
      <c r="G28" s="148">
        <f t="shared" si="6"/>
        <v>0</v>
      </c>
      <c r="H28" s="148">
        <f t="shared" si="6"/>
        <v>0</v>
      </c>
      <c r="I28" s="148">
        <f t="shared" si="6"/>
        <v>0</v>
      </c>
      <c r="J28" s="139"/>
    </row>
    <row r="29" spans="1:10" x14ac:dyDescent="0.3">
      <c r="A29" s="139"/>
      <c r="B29" s="144"/>
      <c r="C29" s="145" t="s">
        <v>174</v>
      </c>
      <c r="D29" s="147">
        <v>0</v>
      </c>
      <c r="E29" s="147">
        <v>0</v>
      </c>
      <c r="F29" s="147">
        <f>D29+E29</f>
        <v>0</v>
      </c>
      <c r="G29" s="147">
        <v>0</v>
      </c>
      <c r="H29" s="147">
        <v>0</v>
      </c>
      <c r="I29" s="147">
        <f>F29-G29</f>
        <v>0</v>
      </c>
      <c r="J29" s="139"/>
    </row>
    <row r="30" spans="1:10" x14ac:dyDescent="0.3">
      <c r="A30" s="139"/>
      <c r="B30" s="144"/>
      <c r="C30" s="145" t="s">
        <v>175</v>
      </c>
      <c r="D30" s="147">
        <v>0</v>
      </c>
      <c r="E30" s="147">
        <v>0</v>
      </c>
      <c r="F30" s="147">
        <f t="shared" ref="F30:F37" si="7">D30+E30</f>
        <v>0</v>
      </c>
      <c r="G30" s="147">
        <v>0</v>
      </c>
      <c r="H30" s="147">
        <v>0</v>
      </c>
      <c r="I30" s="147">
        <f t="shared" ref="I30:I37" si="8">F30-G30</f>
        <v>0</v>
      </c>
      <c r="J30" s="139"/>
    </row>
    <row r="31" spans="1:10" x14ac:dyDescent="0.3">
      <c r="A31" s="139"/>
      <c r="B31" s="144"/>
      <c r="C31" s="145" t="s">
        <v>176</v>
      </c>
      <c r="D31" s="147">
        <v>0</v>
      </c>
      <c r="E31" s="147">
        <v>0</v>
      </c>
      <c r="F31" s="147">
        <f t="shared" si="7"/>
        <v>0</v>
      </c>
      <c r="G31" s="147">
        <v>0</v>
      </c>
      <c r="H31" s="147">
        <v>0</v>
      </c>
      <c r="I31" s="147">
        <f t="shared" si="8"/>
        <v>0</v>
      </c>
      <c r="J31" s="139"/>
    </row>
    <row r="32" spans="1:10" x14ac:dyDescent="0.3">
      <c r="A32" s="139"/>
      <c r="B32" s="144"/>
      <c r="C32" s="145" t="s">
        <v>177</v>
      </c>
      <c r="D32" s="147">
        <v>0</v>
      </c>
      <c r="E32" s="147">
        <v>0</v>
      </c>
      <c r="F32" s="147">
        <f t="shared" si="7"/>
        <v>0</v>
      </c>
      <c r="G32" s="147">
        <v>0</v>
      </c>
      <c r="H32" s="147">
        <v>0</v>
      </c>
      <c r="I32" s="147">
        <f t="shared" si="8"/>
        <v>0</v>
      </c>
      <c r="J32" s="139"/>
    </row>
    <row r="33" spans="1:10" x14ac:dyDescent="0.3">
      <c r="A33" s="139"/>
      <c r="B33" s="144"/>
      <c r="C33" s="145" t="s">
        <v>178</v>
      </c>
      <c r="D33" s="147">
        <v>0</v>
      </c>
      <c r="E33" s="147">
        <v>0</v>
      </c>
      <c r="F33" s="147">
        <f t="shared" si="7"/>
        <v>0</v>
      </c>
      <c r="G33" s="147">
        <v>0</v>
      </c>
      <c r="H33" s="147">
        <v>0</v>
      </c>
      <c r="I33" s="147">
        <f t="shared" si="8"/>
        <v>0</v>
      </c>
      <c r="J33" s="139"/>
    </row>
    <row r="34" spans="1:10" x14ac:dyDescent="0.3">
      <c r="A34" s="139"/>
      <c r="B34" s="144"/>
      <c r="C34" s="145" t="s">
        <v>179</v>
      </c>
      <c r="D34" s="147">
        <v>0</v>
      </c>
      <c r="E34" s="147">
        <v>0</v>
      </c>
      <c r="F34" s="147">
        <f t="shared" si="7"/>
        <v>0</v>
      </c>
      <c r="G34" s="147">
        <v>0</v>
      </c>
      <c r="H34" s="147">
        <v>0</v>
      </c>
      <c r="I34" s="147">
        <f t="shared" si="8"/>
        <v>0</v>
      </c>
      <c r="J34" s="139"/>
    </row>
    <row r="35" spans="1:10" x14ac:dyDescent="0.3">
      <c r="A35" s="139"/>
      <c r="B35" s="144"/>
      <c r="C35" s="145" t="s">
        <v>180</v>
      </c>
      <c r="D35" s="147">
        <v>0</v>
      </c>
      <c r="E35" s="147">
        <v>0</v>
      </c>
      <c r="F35" s="147">
        <f t="shared" si="7"/>
        <v>0</v>
      </c>
      <c r="G35" s="147">
        <v>0</v>
      </c>
      <c r="H35" s="147">
        <v>0</v>
      </c>
      <c r="I35" s="147">
        <f t="shared" si="8"/>
        <v>0</v>
      </c>
      <c r="J35" s="139"/>
    </row>
    <row r="36" spans="1:10" x14ac:dyDescent="0.3">
      <c r="A36" s="139"/>
      <c r="B36" s="144"/>
      <c r="C36" s="145" t="s">
        <v>181</v>
      </c>
      <c r="D36" s="147">
        <v>0</v>
      </c>
      <c r="E36" s="147">
        <v>0</v>
      </c>
      <c r="F36" s="147">
        <f t="shared" si="7"/>
        <v>0</v>
      </c>
      <c r="G36" s="147">
        <v>0</v>
      </c>
      <c r="H36" s="147">
        <v>0</v>
      </c>
      <c r="I36" s="147">
        <f t="shared" si="8"/>
        <v>0</v>
      </c>
      <c r="J36" s="139"/>
    </row>
    <row r="37" spans="1:10" x14ac:dyDescent="0.3">
      <c r="A37" s="146"/>
      <c r="B37" s="144"/>
      <c r="C37" s="145" t="s">
        <v>182</v>
      </c>
      <c r="D37" s="147">
        <v>0</v>
      </c>
      <c r="E37" s="147">
        <v>0</v>
      </c>
      <c r="F37" s="147">
        <f t="shared" si="7"/>
        <v>0</v>
      </c>
      <c r="G37" s="147">
        <v>0</v>
      </c>
      <c r="H37" s="147">
        <v>0</v>
      </c>
      <c r="I37" s="147">
        <f t="shared" si="8"/>
        <v>0</v>
      </c>
      <c r="J37" s="146"/>
    </row>
    <row r="38" spans="1:10" x14ac:dyDescent="0.3">
      <c r="A38" s="139"/>
      <c r="B38" s="142" t="s">
        <v>183</v>
      </c>
      <c r="C38" s="143"/>
      <c r="D38" s="148">
        <f>SUM(D39:D42)</f>
        <v>0</v>
      </c>
      <c r="E38" s="148">
        <f t="shared" ref="E38:I38" si="9">SUM(E39:E42)</f>
        <v>0</v>
      </c>
      <c r="F38" s="148">
        <f t="shared" si="9"/>
        <v>0</v>
      </c>
      <c r="G38" s="148">
        <f t="shared" si="9"/>
        <v>0</v>
      </c>
      <c r="H38" s="148">
        <f t="shared" si="9"/>
        <v>0</v>
      </c>
      <c r="I38" s="148">
        <f t="shared" si="9"/>
        <v>0</v>
      </c>
      <c r="J38" s="139"/>
    </row>
    <row r="39" spans="1:10" x14ac:dyDescent="0.3">
      <c r="A39" s="139"/>
      <c r="B39" s="144"/>
      <c r="C39" s="145" t="s">
        <v>184</v>
      </c>
      <c r="D39" s="147">
        <v>0</v>
      </c>
      <c r="E39" s="147">
        <v>0</v>
      </c>
      <c r="F39" s="147">
        <f>D39+E39</f>
        <v>0</v>
      </c>
      <c r="G39" s="147">
        <v>0</v>
      </c>
      <c r="H39" s="147">
        <v>0</v>
      </c>
      <c r="I39" s="147">
        <f>F39-G39</f>
        <v>0</v>
      </c>
      <c r="J39" s="139"/>
    </row>
    <row r="40" spans="1:10" ht="20.399999999999999" x14ac:dyDescent="0.3">
      <c r="A40" s="139"/>
      <c r="B40" s="144"/>
      <c r="C40" s="145" t="s">
        <v>185</v>
      </c>
      <c r="D40" s="147">
        <v>0</v>
      </c>
      <c r="E40" s="147">
        <v>0</v>
      </c>
      <c r="F40" s="147">
        <f t="shared" ref="F40:F42" si="10">D40+E40</f>
        <v>0</v>
      </c>
      <c r="G40" s="147">
        <v>0</v>
      </c>
      <c r="H40" s="147">
        <v>0</v>
      </c>
      <c r="I40" s="147">
        <f t="shared" ref="I40:I42" si="11">F40-G40</f>
        <v>0</v>
      </c>
      <c r="J40" s="139"/>
    </row>
    <row r="41" spans="1:10" x14ac:dyDescent="0.3">
      <c r="A41" s="139"/>
      <c r="B41" s="144"/>
      <c r="C41" s="145" t="s">
        <v>186</v>
      </c>
      <c r="D41" s="147">
        <v>0</v>
      </c>
      <c r="E41" s="147">
        <v>0</v>
      </c>
      <c r="F41" s="147">
        <f t="shared" si="10"/>
        <v>0</v>
      </c>
      <c r="G41" s="147">
        <v>0</v>
      </c>
      <c r="H41" s="147">
        <v>0</v>
      </c>
      <c r="I41" s="147">
        <f t="shared" si="11"/>
        <v>0</v>
      </c>
      <c r="J41" s="139"/>
    </row>
    <row r="42" spans="1:10" x14ac:dyDescent="0.3">
      <c r="A42" s="75"/>
      <c r="B42" s="144"/>
      <c r="C42" s="145" t="s">
        <v>187</v>
      </c>
      <c r="D42" s="147">
        <v>0</v>
      </c>
      <c r="E42" s="147">
        <v>0</v>
      </c>
      <c r="F42" s="147">
        <f t="shared" si="10"/>
        <v>0</v>
      </c>
      <c r="G42" s="147">
        <v>0</v>
      </c>
      <c r="H42" s="147">
        <v>0</v>
      </c>
      <c r="I42" s="147">
        <f t="shared" si="11"/>
        <v>0</v>
      </c>
      <c r="J42" s="75"/>
    </row>
  </sheetData>
  <mergeCells count="12">
    <mergeCell ref="B11:C11"/>
    <mergeCell ref="B20:C20"/>
    <mergeCell ref="B28:C28"/>
    <mergeCell ref="B38:C38"/>
    <mergeCell ref="B1:I1"/>
    <mergeCell ref="B2:I2"/>
    <mergeCell ref="B3:I3"/>
    <mergeCell ref="B4:I4"/>
    <mergeCell ref="B5:I5"/>
    <mergeCell ref="B7:C9"/>
    <mergeCell ref="D7:H7"/>
    <mergeCell ref="I7:I8"/>
  </mergeCells>
  <pageMargins left="0.51181102362204722" right="0.51181102362204722" top="0.74803149606299213" bottom="0.74803149606299213" header="0.31496062992125984" footer="0.31496062992125984"/>
  <pageSetup scale="80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2156-8C18-4FB7-86FA-B8296C32193A}">
  <dimension ref="A1:I37"/>
  <sheetViews>
    <sheetView workbookViewId="0">
      <selection sqref="A1:I37"/>
    </sheetView>
  </sheetViews>
  <sheetFormatPr baseColWidth="10" defaultRowHeight="14.4" x14ac:dyDescent="0.3"/>
  <cols>
    <col min="1" max="1" width="2.44140625" customWidth="1"/>
    <col min="2" max="2" width="7.6640625" customWidth="1"/>
    <col min="3" max="3" width="57.33203125" customWidth="1"/>
    <col min="4" max="9" width="12.6640625" customWidth="1"/>
  </cols>
  <sheetData>
    <row r="1" spans="1:9" x14ac:dyDescent="0.3">
      <c r="A1" s="75"/>
      <c r="B1" s="76" t="s">
        <v>42</v>
      </c>
      <c r="C1" s="77"/>
      <c r="D1" s="77"/>
      <c r="E1" s="77"/>
      <c r="F1" s="77"/>
      <c r="G1" s="77"/>
      <c r="H1" s="77"/>
      <c r="I1" s="78"/>
    </row>
    <row r="2" spans="1:9" x14ac:dyDescent="0.3">
      <c r="A2" s="75"/>
      <c r="B2" s="80" t="s">
        <v>44</v>
      </c>
      <c r="C2" s="65"/>
      <c r="D2" s="65"/>
      <c r="E2" s="65"/>
      <c r="F2" s="65"/>
      <c r="G2" s="65"/>
      <c r="H2" s="65"/>
      <c r="I2" s="81"/>
    </row>
    <row r="3" spans="1:9" x14ac:dyDescent="0.3">
      <c r="A3" s="75"/>
      <c r="B3" s="80" t="s">
        <v>45</v>
      </c>
      <c r="C3" s="65"/>
      <c r="D3" s="65"/>
      <c r="E3" s="65"/>
      <c r="F3" s="65"/>
      <c r="G3" s="65"/>
      <c r="H3" s="65"/>
      <c r="I3" s="81"/>
    </row>
    <row r="4" spans="1:9" x14ac:dyDescent="0.3">
      <c r="A4" s="75"/>
      <c r="B4" s="80" t="s">
        <v>188</v>
      </c>
      <c r="C4" s="65"/>
      <c r="D4" s="65"/>
      <c r="E4" s="65"/>
      <c r="F4" s="65"/>
      <c r="G4" s="65"/>
      <c r="H4" s="65"/>
      <c r="I4" s="81"/>
    </row>
    <row r="5" spans="1:9" ht="15" thickBot="1" x14ac:dyDescent="0.35">
      <c r="A5" s="75"/>
      <c r="B5" s="82" t="s">
        <v>43</v>
      </c>
      <c r="C5" s="83"/>
      <c r="D5" s="83"/>
      <c r="E5" s="83"/>
      <c r="F5" s="83"/>
      <c r="G5" s="83"/>
      <c r="H5" s="83"/>
      <c r="I5" s="84"/>
    </row>
    <row r="6" spans="1:9" ht="15" thickBot="1" x14ac:dyDescent="0.35">
      <c r="A6" s="75"/>
      <c r="B6" s="105"/>
      <c r="C6" s="105"/>
      <c r="D6" s="105"/>
      <c r="E6" s="105"/>
      <c r="F6" s="105"/>
      <c r="G6" s="105"/>
      <c r="H6" s="105"/>
      <c r="I6" s="105"/>
    </row>
    <row r="7" spans="1:9" ht="15" thickBot="1" x14ac:dyDescent="0.35">
      <c r="A7" s="75"/>
      <c r="B7" s="135" t="s">
        <v>47</v>
      </c>
      <c r="C7" s="135"/>
      <c r="D7" s="136" t="s">
        <v>48</v>
      </c>
      <c r="E7" s="136"/>
      <c r="F7" s="136"/>
      <c r="G7" s="136"/>
      <c r="H7" s="136"/>
      <c r="I7" s="136" t="s">
        <v>49</v>
      </c>
    </row>
    <row r="8" spans="1:9" ht="21" thickBot="1" x14ac:dyDescent="0.35">
      <c r="A8" s="75"/>
      <c r="B8" s="135"/>
      <c r="C8" s="135"/>
      <c r="D8" s="149" t="s">
        <v>50</v>
      </c>
      <c r="E8" s="149" t="s">
        <v>51</v>
      </c>
      <c r="F8" s="149" t="s">
        <v>6</v>
      </c>
      <c r="G8" s="149" t="s">
        <v>7</v>
      </c>
      <c r="H8" s="149" t="s">
        <v>52</v>
      </c>
      <c r="I8" s="136"/>
    </row>
    <row r="9" spans="1:9" x14ac:dyDescent="0.3">
      <c r="A9" s="75"/>
      <c r="B9" s="150"/>
      <c r="C9" s="150"/>
      <c r="D9" s="151">
        <v>1</v>
      </c>
      <c r="E9" s="151">
        <v>2</v>
      </c>
      <c r="F9" s="151" t="s">
        <v>53</v>
      </c>
      <c r="G9" s="151">
        <v>4</v>
      </c>
      <c r="H9" s="151">
        <v>5</v>
      </c>
      <c r="I9" s="151" t="s">
        <v>54</v>
      </c>
    </row>
    <row r="10" spans="1:9" x14ac:dyDescent="0.3">
      <c r="A10" s="75"/>
      <c r="B10" s="121"/>
      <c r="C10" s="122"/>
      <c r="D10" s="90"/>
      <c r="E10" s="90"/>
      <c r="F10" s="90"/>
      <c r="G10" s="90"/>
      <c r="H10" s="90"/>
      <c r="I10" s="90"/>
    </row>
    <row r="11" spans="1:9" x14ac:dyDescent="0.3">
      <c r="A11" s="75"/>
      <c r="B11" s="152">
        <v>11</v>
      </c>
      <c r="C11" s="153" t="s">
        <v>189</v>
      </c>
      <c r="D11" s="90">
        <v>0</v>
      </c>
      <c r="E11" s="90">
        <v>0</v>
      </c>
      <c r="F11" s="90">
        <f>+D11+E11</f>
        <v>0</v>
      </c>
      <c r="G11" s="90">
        <v>0</v>
      </c>
      <c r="H11" s="90">
        <v>0</v>
      </c>
      <c r="I11" s="90">
        <f>+F11-G11</f>
        <v>0</v>
      </c>
    </row>
    <row r="12" spans="1:9" x14ac:dyDescent="0.3">
      <c r="A12" s="75"/>
      <c r="B12" s="152"/>
      <c r="C12" s="153"/>
      <c r="D12" s="90"/>
      <c r="E12" s="127"/>
      <c r="F12" s="90"/>
      <c r="G12" s="90"/>
      <c r="H12" s="90"/>
      <c r="I12" s="90"/>
    </row>
    <row r="13" spans="1:9" x14ac:dyDescent="0.3">
      <c r="A13" s="75"/>
      <c r="B13" s="152">
        <v>12</v>
      </c>
      <c r="C13" s="153" t="s">
        <v>190</v>
      </c>
      <c r="D13" s="90">
        <v>0</v>
      </c>
      <c r="E13" s="90">
        <v>0</v>
      </c>
      <c r="F13" s="90">
        <f>+D13+E13</f>
        <v>0</v>
      </c>
      <c r="G13" s="90">
        <v>0</v>
      </c>
      <c r="H13" s="90">
        <v>0</v>
      </c>
      <c r="I13" s="90">
        <f>+F13-G13</f>
        <v>0</v>
      </c>
    </row>
    <row r="14" spans="1:9" x14ac:dyDescent="0.3">
      <c r="A14" s="75"/>
      <c r="B14" s="152"/>
      <c r="C14" s="153"/>
      <c r="D14" s="90"/>
      <c r="E14" s="90"/>
      <c r="F14" s="90"/>
      <c r="G14" s="90"/>
      <c r="H14" s="90"/>
      <c r="I14" s="90"/>
    </row>
    <row r="15" spans="1:9" x14ac:dyDescent="0.3">
      <c r="A15" s="75"/>
      <c r="B15" s="152">
        <v>13</v>
      </c>
      <c r="C15" s="153" t="s">
        <v>191</v>
      </c>
      <c r="D15" s="90">
        <v>0</v>
      </c>
      <c r="E15" s="90">
        <v>0</v>
      </c>
      <c r="F15" s="90">
        <f>+D15+E15</f>
        <v>0</v>
      </c>
      <c r="G15" s="90">
        <v>0</v>
      </c>
      <c r="H15" s="90">
        <v>0</v>
      </c>
      <c r="I15" s="90">
        <f>+F15-G15</f>
        <v>0</v>
      </c>
    </row>
    <row r="16" spans="1:9" x14ac:dyDescent="0.3">
      <c r="A16" s="75"/>
      <c r="B16" s="152"/>
      <c r="C16" s="153"/>
      <c r="D16" s="90"/>
      <c r="E16" s="90"/>
      <c r="F16" s="90"/>
      <c r="G16" s="90"/>
      <c r="H16" s="90"/>
      <c r="I16" s="90"/>
    </row>
    <row r="17" spans="1:9" x14ac:dyDescent="0.3">
      <c r="A17" s="75"/>
      <c r="B17" s="152">
        <v>14</v>
      </c>
      <c r="C17" s="153" t="s">
        <v>192</v>
      </c>
      <c r="D17" s="90">
        <v>24875709</v>
      </c>
      <c r="E17" s="90">
        <v>3526227</v>
      </c>
      <c r="F17" s="90">
        <f>+E17+D17</f>
        <v>28401936</v>
      </c>
      <c r="G17" s="90">
        <v>28401936</v>
      </c>
      <c r="H17" s="90">
        <v>22923865</v>
      </c>
      <c r="I17" s="90">
        <f>+F17-G17</f>
        <v>0</v>
      </c>
    </row>
    <row r="18" spans="1:9" x14ac:dyDescent="0.3">
      <c r="A18" s="75"/>
      <c r="B18" s="152"/>
      <c r="C18" s="153"/>
      <c r="D18" s="90"/>
      <c r="E18" s="90"/>
      <c r="F18" s="90"/>
      <c r="G18" s="90"/>
      <c r="H18" s="90"/>
      <c r="I18" s="90"/>
    </row>
    <row r="19" spans="1:9" x14ac:dyDescent="0.3">
      <c r="A19" s="75"/>
      <c r="B19" s="152">
        <v>15</v>
      </c>
      <c r="C19" s="153" t="s">
        <v>193</v>
      </c>
      <c r="D19" s="90">
        <v>0</v>
      </c>
      <c r="E19" s="90">
        <v>0</v>
      </c>
      <c r="F19" s="90">
        <f>+D19+E19</f>
        <v>0</v>
      </c>
      <c r="G19" s="90">
        <v>0</v>
      </c>
      <c r="H19" s="90">
        <v>0</v>
      </c>
      <c r="I19" s="90">
        <f>+F19-G19</f>
        <v>0</v>
      </c>
    </row>
    <row r="20" spans="1:9" x14ac:dyDescent="0.3">
      <c r="A20" s="75"/>
      <c r="B20" s="152"/>
      <c r="C20" s="153"/>
      <c r="D20" s="90"/>
      <c r="E20" s="90"/>
      <c r="F20" s="90"/>
      <c r="G20" s="90"/>
      <c r="H20" s="90"/>
      <c r="I20" s="90"/>
    </row>
    <row r="21" spans="1:9" x14ac:dyDescent="0.3">
      <c r="A21" s="75"/>
      <c r="B21" s="152">
        <v>16</v>
      </c>
      <c r="C21" s="153" t="s">
        <v>194</v>
      </c>
      <c r="D21" s="90">
        <f>170734720-D17</f>
        <v>145859011</v>
      </c>
      <c r="E21" s="90">
        <f>26528661-E17</f>
        <v>23002434</v>
      </c>
      <c r="F21" s="90">
        <f>+E21+D21</f>
        <v>168861445</v>
      </c>
      <c r="G21" s="90">
        <f>197164425-G17</f>
        <v>168762489</v>
      </c>
      <c r="H21" s="90">
        <f>184172916-H17</f>
        <v>161249051</v>
      </c>
      <c r="I21" s="90">
        <v>98957</v>
      </c>
    </row>
    <row r="22" spans="1:9" x14ac:dyDescent="0.3">
      <c r="A22" s="75"/>
      <c r="B22" s="152"/>
      <c r="C22" s="153"/>
      <c r="D22" s="90"/>
      <c r="E22" s="90"/>
      <c r="F22" s="90"/>
      <c r="G22" s="90"/>
      <c r="H22" s="90"/>
      <c r="I22" s="90"/>
    </row>
    <row r="23" spans="1:9" x14ac:dyDescent="0.3">
      <c r="A23" s="75"/>
      <c r="B23" s="152">
        <v>17</v>
      </c>
      <c r="C23" s="153" t="s">
        <v>195</v>
      </c>
      <c r="D23" s="90">
        <v>0</v>
      </c>
      <c r="E23" s="90">
        <v>0</v>
      </c>
      <c r="F23" s="90">
        <f>+D23+E23</f>
        <v>0</v>
      </c>
      <c r="G23" s="90">
        <v>0</v>
      </c>
      <c r="H23" s="90">
        <v>0</v>
      </c>
      <c r="I23" s="90">
        <f>+F23-G23</f>
        <v>0</v>
      </c>
    </row>
    <row r="24" spans="1:9" x14ac:dyDescent="0.3">
      <c r="A24" s="75"/>
      <c r="B24" s="152"/>
      <c r="C24" s="153"/>
      <c r="D24" s="90"/>
      <c r="E24" s="90"/>
      <c r="F24" s="90"/>
      <c r="G24" s="90"/>
      <c r="H24" s="90"/>
      <c r="I24" s="90"/>
    </row>
    <row r="25" spans="1:9" x14ac:dyDescent="0.3">
      <c r="A25" s="75"/>
      <c r="B25" s="152"/>
      <c r="C25" s="153"/>
      <c r="D25" s="90"/>
      <c r="E25" s="90"/>
      <c r="F25" s="90"/>
      <c r="G25" s="90"/>
      <c r="H25" s="90"/>
      <c r="I25" s="90"/>
    </row>
    <row r="26" spans="1:9" x14ac:dyDescent="0.3">
      <c r="A26" s="75"/>
      <c r="B26" s="152"/>
      <c r="C26" s="153"/>
      <c r="D26" s="90"/>
      <c r="E26" s="90"/>
      <c r="F26" s="90"/>
      <c r="G26" s="90"/>
      <c r="H26" s="90"/>
      <c r="I26" s="90"/>
    </row>
    <row r="27" spans="1:9" x14ac:dyDescent="0.3">
      <c r="A27" s="75"/>
      <c r="B27" s="152">
        <v>25</v>
      </c>
      <c r="C27" s="153" t="s">
        <v>196</v>
      </c>
      <c r="D27" s="90">
        <v>0</v>
      </c>
      <c r="E27" s="90">
        <v>2680200</v>
      </c>
      <c r="F27" s="90">
        <f>+D27+E27</f>
        <v>2680200</v>
      </c>
      <c r="G27" s="90">
        <v>2680197</v>
      </c>
      <c r="H27" s="90">
        <v>1031502</v>
      </c>
      <c r="I27" s="90">
        <f>+F27-G27</f>
        <v>3</v>
      </c>
    </row>
    <row r="28" spans="1:9" x14ac:dyDescent="0.3">
      <c r="A28" s="75"/>
      <c r="B28" s="152"/>
      <c r="C28" s="153"/>
      <c r="D28" s="90"/>
      <c r="E28" s="90"/>
      <c r="F28" s="90"/>
      <c r="G28" s="90"/>
      <c r="H28" s="90"/>
      <c r="I28" s="90"/>
    </row>
    <row r="29" spans="1:9" x14ac:dyDescent="0.3">
      <c r="A29" s="75"/>
      <c r="B29" s="152">
        <v>26</v>
      </c>
      <c r="C29" s="153" t="s">
        <v>197</v>
      </c>
      <c r="D29" s="90"/>
      <c r="E29" s="90"/>
      <c r="F29" s="90"/>
      <c r="G29" s="90"/>
      <c r="H29" s="90"/>
      <c r="I29" s="90"/>
    </row>
    <row r="30" spans="1:9" x14ac:dyDescent="0.3">
      <c r="A30" s="75"/>
      <c r="B30" s="152"/>
      <c r="C30" s="153"/>
      <c r="D30" s="90"/>
      <c r="E30" s="90"/>
      <c r="F30" s="90"/>
      <c r="G30" s="90"/>
      <c r="H30" s="90"/>
      <c r="I30" s="90"/>
    </row>
    <row r="31" spans="1:9" x14ac:dyDescent="0.3">
      <c r="A31" s="75"/>
      <c r="B31" s="152">
        <v>27</v>
      </c>
      <c r="C31" s="153" t="s">
        <v>198</v>
      </c>
      <c r="D31" s="90">
        <v>0</v>
      </c>
      <c r="E31" s="90">
        <v>0</v>
      </c>
      <c r="F31" s="90">
        <f>+D31+E31</f>
        <v>0</v>
      </c>
      <c r="G31" s="90">
        <v>0</v>
      </c>
      <c r="H31" s="90">
        <v>0</v>
      </c>
      <c r="I31" s="90">
        <f>+F31-G31</f>
        <v>0</v>
      </c>
    </row>
    <row r="32" spans="1:9" x14ac:dyDescent="0.3">
      <c r="A32" s="75"/>
      <c r="B32" s="152"/>
      <c r="C32" s="153"/>
      <c r="D32" s="90"/>
      <c r="E32" s="90"/>
      <c r="F32" s="90"/>
      <c r="G32" s="90"/>
      <c r="H32" s="90"/>
      <c r="I32" s="90"/>
    </row>
    <row r="33" spans="1:9" x14ac:dyDescent="0.3">
      <c r="A33" s="75"/>
      <c r="B33" s="152"/>
      <c r="C33" s="153"/>
      <c r="D33" s="90"/>
      <c r="E33" s="90"/>
      <c r="F33" s="90"/>
      <c r="G33" s="90"/>
      <c r="H33" s="90"/>
      <c r="I33" s="90"/>
    </row>
    <row r="34" spans="1:9" x14ac:dyDescent="0.3">
      <c r="A34" s="75"/>
      <c r="B34" s="152"/>
      <c r="C34" s="153"/>
      <c r="D34" s="90"/>
      <c r="E34" s="90"/>
      <c r="F34" s="90"/>
      <c r="G34" s="90"/>
      <c r="H34" s="90"/>
      <c r="I34" s="90"/>
    </row>
    <row r="35" spans="1:9" x14ac:dyDescent="0.3">
      <c r="A35" s="75"/>
      <c r="B35" s="152"/>
      <c r="C35" s="153"/>
      <c r="D35" s="90"/>
      <c r="E35" s="90"/>
      <c r="F35" s="90"/>
      <c r="G35" s="90"/>
      <c r="H35" s="90"/>
      <c r="I35" s="90"/>
    </row>
    <row r="36" spans="1:9" x14ac:dyDescent="0.3">
      <c r="A36" s="75"/>
      <c r="B36" s="152"/>
      <c r="C36" s="153"/>
      <c r="D36" s="90"/>
      <c r="E36" s="90"/>
      <c r="F36" s="90"/>
      <c r="G36" s="90"/>
      <c r="H36" s="90"/>
      <c r="I36" s="90"/>
    </row>
    <row r="37" spans="1:9" x14ac:dyDescent="0.3">
      <c r="A37" s="75"/>
      <c r="B37" s="129"/>
      <c r="C37" s="130" t="s">
        <v>62</v>
      </c>
      <c r="D37" s="131">
        <f>SUM(D10:D31)</f>
        <v>170734720</v>
      </c>
      <c r="E37" s="131">
        <f t="shared" ref="E37:I37" si="0">SUM(E10:E31)</f>
        <v>29208861</v>
      </c>
      <c r="F37" s="131">
        <f t="shared" si="0"/>
        <v>199943581</v>
      </c>
      <c r="G37" s="131">
        <f t="shared" si="0"/>
        <v>199844622</v>
      </c>
      <c r="H37" s="131">
        <f t="shared" si="0"/>
        <v>185204418</v>
      </c>
      <c r="I37" s="131">
        <f t="shared" si="0"/>
        <v>98960</v>
      </c>
    </row>
  </sheetData>
  <mergeCells count="9">
    <mergeCell ref="B10:C10"/>
    <mergeCell ref="B1:I1"/>
    <mergeCell ref="B2:I2"/>
    <mergeCell ref="B3:I3"/>
    <mergeCell ref="B4:I4"/>
    <mergeCell ref="B5:I5"/>
    <mergeCell ref="B7:C9"/>
    <mergeCell ref="D7:H7"/>
    <mergeCell ref="I7:I8"/>
  </mergeCells>
  <pageMargins left="0.51181102362204722" right="0.51181102362204722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EAI</vt:lpstr>
      <vt:lpstr>CLAS.ADMVA. (1)</vt:lpstr>
      <vt:lpstr>CLAS.ADMVA.</vt:lpstr>
      <vt:lpstr>CTG</vt:lpstr>
      <vt:lpstr>COGC.C</vt:lpstr>
      <vt:lpstr>COG C.C.(2)</vt:lpstr>
      <vt:lpstr>COG C.C. (3)</vt:lpstr>
      <vt:lpstr>CFG</vt:lpstr>
      <vt:lpstr>FTE.</vt:lpstr>
      <vt:lpstr>End Neto</vt:lpstr>
      <vt:lpstr>Int</vt:lpstr>
      <vt:lpstr>EAI!Área_de_impresión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</dc:creator>
  <cp:lastModifiedBy>Informatica</cp:lastModifiedBy>
  <cp:lastPrinted>2020-02-04T18:13:13Z</cp:lastPrinted>
  <dcterms:created xsi:type="dcterms:W3CDTF">2017-06-29T18:35:56Z</dcterms:created>
  <dcterms:modified xsi:type="dcterms:W3CDTF">2020-02-04T18:14:26Z</dcterms:modified>
</cp:coreProperties>
</file>